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tings" sheetId="2" state="visible" r:id="rId4"/>
    <sheet name="Countdown" sheetId="3" state="visible" r:id="rId5"/>
    <sheet name="What Comes Next" sheetId="4" state="visible" r:id="rId6"/>
  </sheets>
  <definedNames>
    <definedName function="false" hidden="false" localSheetId="2" name="_xlnm.Print_Area" vbProcedure="false">Countdown!$A$1:$H$60</definedName>
    <definedName function="false" hidden="false" localSheetId="0" name="_xlnm.Print_Area" vbProcedure="false">'How to Use'!$A$1:$C$49</definedName>
    <definedName function="false" hidden="false" localSheetId="1" name="_xlnm.Print_Area" vbProcedure="false">Settings!$A$1:$C$10</definedName>
    <definedName function="false" hidden="false" localSheetId="3" name="_xlnm.Print_Area" vbProcedure="false">'What Comes Next'!$A$1:$E$64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<sst xmlns="http://schemas.openxmlformats.org/spreadsheetml/2006/main" count="321" uniqueCount="191">
  <si>
    <t xml:space="preserve">Pre-Opening System - Free Edition</t>
  </si>
  <si>
    <t xml:space="preserve">The numbers behind the counter</t>
  </si>
  <si>
    <t xml:space="preserve">WHAT THIS FILE IS FOR</t>
  </si>
  <si>
    <t xml:space="preserve">The free edition of the Pre-Opening System. It covers the last fortnight before a restaurant opens, day by day, in the order things actually have to happen: forty-two items across fourteen days, each with an owner, a date that moves with your opening date, and a flag that tells you what is late. The full system covers a hundred and twenty days before opening and ninety days after.</t>
  </si>
  <si>
    <t xml:space="preserve">WHO IT IS FOR</t>
  </si>
  <si>
    <t xml:space="preserve">Owner</t>
  </si>
  <si>
    <t xml:space="preserve">The last fortnight on one page, so nothing important is remembered on the night.</t>
  </si>
  <si>
    <t xml:space="preserve">General manager</t>
  </si>
  <si>
    <t xml:space="preserve">A running order for the trials, the training and the final walk-through.</t>
  </si>
  <si>
    <t xml:space="preserve">Head chef</t>
  </si>
  <si>
    <t xml:space="preserve">Equipment commissioning, recipe sign-off, prep and the opening order.</t>
  </si>
  <si>
    <t xml:space="preserve">Project manager</t>
  </si>
  <si>
    <t xml:space="preserve">Snagging, licences and handover, against dates that move when the opening moves.</t>
  </si>
  <si>
    <t xml:space="preserve">THE SHEETS IN THIS FILE</t>
  </si>
  <si>
    <t xml:space="preserve">Countdown</t>
  </si>
  <si>
    <t xml:space="preserve">The whole tool. Fourteen days counting down to open, then the three things to do on the day itself.</t>
  </si>
  <si>
    <t xml:space="preserve">Settings</t>
  </si>
  <si>
    <t xml:space="preserve">Two dates: your opening date and today's date.</t>
  </si>
  <si>
    <t xml:space="preserve">HOW TO USE IT</t>
  </si>
  <si>
    <t xml:space="preserve">1.  Settings: put in your target opening date and today's date. Everything dates itself.</t>
  </si>
  <si>
    <t xml:space="preserve">2.  Countdown: assign an owner to every line, then work the flag column - overdue first, due now second.</t>
  </si>
  <si>
    <t xml:space="preserve">3.  Update today's date every morning. That is what makes the flags mean anything.</t>
  </si>
  <si>
    <t xml:space="preserve">4.  Read the three trial days out loud to whoever is running them: D-10 kitchen trial, D-8 friends and family, D-3 dress rehearsal. Those three decide how the first month goes.</t>
  </si>
  <si>
    <t xml:space="preserve">THE COLOUR RULE</t>
  </si>
  <si>
    <t xml:space="preserve">YELLOW cells are yours to type in. BLACK numbers are calculated - typing over one breaks the file. GREEN numbers are pulled from another sheet. GREY italic text is a note, not a number. RED means a number is outside the target you set on the Settings sheet. If you break something, download your copy again.</t>
  </si>
  <si>
    <t xml:space="preserve">CURRENCY AND VAT</t>
  </si>
  <si>
    <t xml:space="preserve">Ten currencies. This is a LABEL, not a conversion - the workbook does no exchange-rate maths. Enter every figure in one currency and keep to it. Everything is set up in AED by default.  Every figure in this workbook EXCLUDES VAT. If your point-of-sale reports gross sales, divide by one plus your VAT rate before you enter anything. Comparing gross sales against net costs is the commonest mistake in this industry and it flatters your margin by the whole VAT rate.</t>
  </si>
  <si>
    <t xml:space="preserve">WHAT THE FULL SYSTEM ADDS</t>
  </si>
  <si>
    <t xml:space="preserve">This free edition is the last fourteen days. The Pre-Opening System is the other hundred and twenty before it, and the ninety after: eighty-five tasks on a critical path, a dashboard showing what is overdue and what is due this fortnight, an eighteen-line licence tracker, a roster costed fully loaded with end-of-service and social security, a sixteen-module training matrix, a fifty-three line budget against actual, an opening stock calculator, and the three reviews that decide whether there is ever a second site. backofhouseco.com</t>
  </si>
  <si>
    <t xml:space="preserve">THE HARDEST DECISION IN THIS FILE</t>
  </si>
  <si>
    <t xml:space="preserve">At D-3 you will know whether you are ready. You will also have staff on payroll, stock in the fridge and invitations out. Delaying a week costs a week of wages. Opening badly costs six months of reviews. The maths is not close, and almost nobody does it at the time.</t>
  </si>
  <si>
    <t xml:space="preserve">WHAT THIS FILE ASSUMES</t>
  </si>
  <si>
    <t xml:space="preserve">-  Fourteen days assumes the fit-out is finished, the licences are granted and the team is in the country. If any of those is not true, this countdown is not your problem yet.</t>
  </si>
  <si>
    <t xml:space="preserve">-  The sequence is drawn from Gulf and Egypt openings. Markets with different inspection regimes may need a day or two moved.</t>
  </si>
  <si>
    <t xml:space="preserve">WHAT IT DOES NOT DO</t>
  </si>
  <si>
    <t xml:space="preserve">Fourteen days only. Everything that decides whether you open on time - licences, visas, equipment lead times, the fit-out programme, the budget - happens before this countdown starts.</t>
  </si>
  <si>
    <t xml:space="preserve">TWENTY MINUTES ON THE PHONE, NO CHARGE</t>
  </si>
  <si>
    <t xml:space="preserve">If anything in this file is not clear, or your numbers are telling you something you want a second opinion on, book twenty minutes with us. There is no charge and no obligation to engage us afterwards - we would rather you used the file properly than quietly gave up on it.</t>
  </si>
  <si>
    <t xml:space="preserve">calendly.com/backofhouseco/back-of-house-introductory-call</t>
  </si>
  <si>
    <t xml:space="preserve">Back of House - food and beverage development across the Gulf and Egypt</t>
  </si>
  <si>
    <t xml:space="preserve">backofhouseco.com   .   hello@backofhouseco.com</t>
  </si>
  <si>
    <t xml:space="preserve">For the buyer's own use. Not for resale or redistribution.</t>
  </si>
  <si>
    <t xml:space="preserve">Two dates. That is the whole setup.</t>
  </si>
  <si>
    <t xml:space="preserve">THE OPENING</t>
  </si>
  <si>
    <t xml:space="preserve">Outlet name</t>
  </si>
  <si>
    <t xml:space="preserve">Your outlet</t>
  </si>
  <si>
    <t xml:space="preserve">TARGET OPENING DATE</t>
  </si>
  <si>
    <t xml:space="preserve">Every day below counts back from this one cell</t>
  </si>
  <si>
    <t xml:space="preserve">Today's date</t>
  </si>
  <si>
    <t xml:space="preserve">Type today. Anything overdue then flags red</t>
  </si>
  <si>
    <t xml:space="preserve">This countdown covers the last fourteen days only. If you are more than a fortnight out, the things that decide whether you open on time are already behind you - licences, visas, equipment lead times and the fit-out programme. Those live in the Pre-Opening System.</t>
  </si>
  <si>
    <t xml:space="preserve">The Last Fourteen Days</t>
  </si>
  <si>
    <t xml:space="preserve">The last fourteen days, in the order they have to happen. Change the opening date on the Settings tab and every date here moves with it.</t>
  </si>
  <si>
    <t xml:space="preserve">Set the status on each line. The flag column tells you what is overdue, what is due in the next three days, and what can wait.</t>
  </si>
  <si>
    <t xml:space="preserve">Day</t>
  </si>
  <si>
    <t xml:space="preserve">Date</t>
  </si>
  <si>
    <t xml:space="preserve">Area</t>
  </si>
  <si>
    <t xml:space="preserve">What has to happen</t>
  </si>
  <si>
    <t xml:space="preserve">Status</t>
  </si>
  <si>
    <t xml:space="preserve">FLAG</t>
  </si>
  <si>
    <t xml:space="preserve">Notes</t>
  </si>
  <si>
    <t xml:space="preserve">D-14</t>
  </si>
  <si>
    <t xml:space="preserve">Stock</t>
  </si>
  <si>
    <t xml:space="preserve">Opening order confirmed with every supplier, with delivery slots agreed</t>
  </si>
  <si>
    <t xml:space="preserve">Not started</t>
  </si>
  <si>
    <t xml:space="preserve">People</t>
  </si>
  <si>
    <t xml:space="preserve">Every contract signed, every uniform issued, every locker allocated</t>
  </si>
  <si>
    <t xml:space="preserve">HR</t>
  </si>
  <si>
    <t xml:space="preserve">Systems</t>
  </si>
  <si>
    <t xml:space="preserve">Point-of-sale menu loaded. Print the price list and check it against the menu board</t>
  </si>
  <si>
    <t xml:space="preserve">D-13</t>
  </si>
  <si>
    <t xml:space="preserve">Fit-out</t>
  </si>
  <si>
    <t xml:space="preserve">Snagging walk-through with the contractor. Photograph and date every item</t>
  </si>
  <si>
    <t xml:space="preserve">Training</t>
  </si>
  <si>
    <t xml:space="preserve">Food safety and allergen training complete and certificated for everyone</t>
  </si>
  <si>
    <t xml:space="preserve">Smallwares, crockery, glassware and cutlery counted in against the order</t>
  </si>
  <si>
    <t xml:space="preserve">D-12</t>
  </si>
  <si>
    <t xml:space="preserve">Card terminals tested with a real transaction, and a real refund</t>
  </si>
  <si>
    <t xml:space="preserve">Point-of-sale training - every server rings a full order unaided</t>
  </si>
  <si>
    <t xml:space="preserve">Licences</t>
  </si>
  <si>
    <t xml:space="preserve">Confirm every permit is granted, not pending. Print them</t>
  </si>
  <si>
    <t xml:space="preserve">D-11</t>
  </si>
  <si>
    <t xml:space="preserve">Kitchen</t>
  </si>
  <si>
    <t xml:space="preserve">Every piece of equipment run at temperature for a full service length</t>
  </si>
  <si>
    <t xml:space="preserve">Calibrate every probe, fridge and freezer. Record the readings</t>
  </si>
  <si>
    <t xml:space="preserve">Chemicals and cleaning delivered; safety data sheets filed</t>
  </si>
  <si>
    <t xml:space="preserve">D-10</t>
  </si>
  <si>
    <t xml:space="preserve">Trial</t>
  </si>
  <si>
    <t xml:space="preserve">KITCHEN TRIAL - full menu, no guests, timed. Write down every bottleneck</t>
  </si>
  <si>
    <t xml:space="preserve">Every recipe cooked to spec and signed off by the chef who will cook it</t>
  </si>
  <si>
    <t xml:space="preserve">D-9</t>
  </si>
  <si>
    <t xml:space="preserve">Fix what the kitchen trial broke. Re-time the dishes that failed</t>
  </si>
  <si>
    <t xml:space="preserve">Service sequence walked through on the floor, not in a briefing room</t>
  </si>
  <si>
    <t xml:space="preserve">Marketing</t>
  </si>
  <si>
    <t xml:space="preserve">Food photography shot and edited. You will not have time later</t>
  </si>
  <si>
    <t xml:space="preserve">D-8</t>
  </si>
  <si>
    <t xml:space="preserve">FRIENDS AND FAMILY - half capacity, full menu, no charge</t>
  </si>
  <si>
    <t xml:space="preserve">One person not serving takes notes for the whole service</t>
  </si>
  <si>
    <t xml:space="preserve">D-7</t>
  </si>
  <si>
    <t xml:space="preserve">Debrief and fix list from friends and family, with an owner against each line</t>
  </si>
  <si>
    <t xml:space="preserve">Reports configured: sales by hour, by item, by channel</t>
  </si>
  <si>
    <t xml:space="preserve">Roster published for opening week, built against expected demand not opening hours</t>
  </si>
  <si>
    <t xml:space="preserve">D-6</t>
  </si>
  <si>
    <t xml:space="preserve">SECOND TRIAL - three quarters capacity, with the fix list applied</t>
  </si>
  <si>
    <t xml:space="preserve">First full food delivery received; check and record every temperature</t>
  </si>
  <si>
    <t xml:space="preserve">D-5</t>
  </si>
  <si>
    <t xml:space="preserve">Soft launch invitations out. Confirm numbers, do not hope</t>
  </si>
  <si>
    <t xml:space="preserve">Every listing live and correct: maps, review sites, delivery apps, website</t>
  </si>
  <si>
    <t xml:space="preserve">Complaint handling and the one thing you will not compromise on</t>
  </si>
  <si>
    <t xml:space="preserve">D-4</t>
  </si>
  <si>
    <t xml:space="preserve">Cash floats counted and bagged. Banking route agreed and tested</t>
  </si>
  <si>
    <t xml:space="preserve">Wi-fi, music, phones and CCTV all working and recording</t>
  </si>
  <si>
    <t xml:space="preserve">Prep lists and par levels written for opening week</t>
  </si>
  <si>
    <t xml:space="preserve">D-3</t>
  </si>
  <si>
    <t xml:space="preserve">DRESS REHEARSAL - full capacity, full menu, everything real except the money</t>
  </si>
  <si>
    <t xml:space="preserve">Last honest moment to delay by a week. Delaying is cheaper than recovering reviews</t>
  </si>
  <si>
    <t xml:space="preserve">D-2</t>
  </si>
  <si>
    <t xml:space="preserve">Operations</t>
  </si>
  <si>
    <t xml:space="preserve">Deep clean, top to bottom, including everything behind and under</t>
  </si>
  <si>
    <t xml:space="preserve">Final snag list closed or formally accepted in writing</t>
  </si>
  <si>
    <t xml:space="preserve">Brief the whole team together: what day one looks like, and what to do when it goes wrong</t>
  </si>
  <si>
    <t xml:space="preserve">D-1</t>
  </si>
  <si>
    <t xml:space="preserve">Final walk-through: every light, every seat, every tap, every till, every door</t>
  </si>
  <si>
    <t xml:space="preserve">Prep complete. Fridges stocked, labelled and dated</t>
  </si>
  <si>
    <t xml:space="preserve">Floats in, tills zeroed, menus counted, music on, air conditioning on</t>
  </si>
  <si>
    <t xml:space="preserve">Get everyone home early. Opening day is not won by a late night before</t>
  </si>
  <si>
    <t xml:space="preserve">OPEN</t>
  </si>
  <si>
    <t xml:space="preserve">Doors open. Somebody senior stands where they can see the whole room and does nothing else</t>
  </si>
  <si>
    <t xml:space="preserve">Record sales by hour from day one. You will want the curve in three weeks</t>
  </si>
  <si>
    <t xml:space="preserve">Write down every problem as it happens. Nobody remembers them by Friday</t>
  </si>
  <si>
    <t xml:space="preserve">PROGRESS</t>
  </si>
  <si>
    <t xml:space="preserve">Done</t>
  </si>
  <si>
    <t xml:space="preserve">In progress</t>
  </si>
  <si>
    <t xml:space="preserve">Blocked</t>
  </si>
  <si>
    <t xml:space="preserve">Overdue</t>
  </si>
  <si>
    <t xml:space="preserve">Percent complete</t>
  </si>
  <si>
    <t xml:space="preserve">If you are at D-3 and the dress rehearsal has not happened, do not open. Every operator who opened anyway says the same thing afterwards, and it is always about the reviews.</t>
  </si>
  <si>
    <t xml:space="preserve">What comes next</t>
  </si>
  <si>
    <t xml:space="preserve">Pre-Opening System — Free Edition</t>
  </si>
  <si>
    <t xml:space="preserve">WHAT THIS FILE FOUND IN YOUR NUMBERS</t>
  </si>
  <si>
    <t xml:space="preserve">Calculated from what you typed. Not an estimate, not an average.</t>
  </si>
  <si>
    <t xml:space="preserve">Tasks in this countdown</t>
  </si>
  <si>
    <t xml:space="preserve">Marked done</t>
  </si>
  <si>
    <t xml:space="preserve">Overdue against today</t>
  </si>
  <si>
    <t xml:space="preserve">FREE EDITION AND FULL VERSION, SIDE BY SIDE</t>
  </si>
  <si>
    <t xml:space="preserve">Free edition</t>
  </si>
  <si>
    <t xml:space="preserve">Full version</t>
  </si>
  <si>
    <t xml:space="preserve">Days covered</t>
  </si>
  <si>
    <t xml:space="preserve">14</t>
  </si>
  <si>
    <t xml:space="preserve">210</t>
  </si>
  <si>
    <t xml:space="preserve">Starts at</t>
  </si>
  <si>
    <t xml:space="preserve">D-120</t>
  </si>
  <si>
    <t xml:space="preserve">Runs to</t>
  </si>
  <si>
    <t xml:space="preserve">Opening day</t>
  </si>
  <si>
    <t xml:space="preserve">D+90</t>
  </si>
  <si>
    <t xml:space="preserve">Tasks</t>
  </si>
  <si>
    <t xml:space="preserve">42</t>
  </si>
  <si>
    <t xml:space="preserve">85</t>
  </si>
  <si>
    <t xml:space="preserve">Every task dated off one cell</t>
  </si>
  <si>
    <t xml:space="preserve">Yes</t>
  </si>
  <si>
    <t xml:space="preserve">Licence and approval tracker</t>
  </si>
  <si>
    <t xml:space="preserve">—</t>
  </si>
  <si>
    <t xml:space="preserve">18 lines</t>
  </si>
  <si>
    <t xml:space="preserve">Roster costed fully loaded</t>
  </si>
  <si>
    <t xml:space="preserve">Training matrix</t>
  </si>
  <si>
    <t xml:space="preserve">16 modules</t>
  </si>
  <si>
    <t xml:space="preserve">Budget against actual</t>
  </si>
  <si>
    <t xml:space="preserve">53 lines</t>
  </si>
  <si>
    <t xml:space="preserve">Opening stock calculator</t>
  </si>
  <si>
    <t xml:space="preserve">Post-opening reviews</t>
  </si>
  <si>
    <t xml:space="preserve">3</t>
  </si>
  <si>
    <t xml:space="preserve">Price</t>
  </si>
  <si>
    <t xml:space="preserve">Free</t>
  </si>
  <si>
    <t xml:space="preserve">USD 149</t>
  </si>
  <si>
    <t xml:space="preserve">OR BUILD IT YOURSELF</t>
  </si>
  <si>
    <t xml:space="preserve">Put your own hourly value in the yellow cell. The rest is arithmetic.</t>
  </si>
  <si>
    <t xml:space="preserve">What an hour of your time is worth  (USD)</t>
  </si>
  <si>
    <t xml:space="preserve">List 85 tasks in the order they actually have to happen</t>
  </si>
  <si>
    <t xml:space="preserve">Date them off one cell and build flag logic that survives blanks</t>
  </si>
  <si>
    <t xml:space="preserve">Licence tracker, fully loaded roster and training matrix</t>
  </si>
  <si>
    <t xml:space="preserve">Budget against actual, opening stock, the 90-day reviews, then test</t>
  </si>
  <si>
    <t xml:space="preserve">TOTAL</t>
  </si>
  <si>
    <t xml:space="preserve">THE FULL VERSION</t>
  </si>
  <si>
    <t xml:space="preserve">Eighty-five tasks from 120 days before opening to 90 days after, every one dated off a single cell. A licence tracker, a roster costed with end-of-service and social security, a training matrix, a 53-line budget against actual and an opening stock calculator.</t>
  </si>
  <si>
    <t xml:space="preserve">One payment, yours to keep</t>
  </si>
  <si>
    <t xml:space="preserve">Click this line to open the Pre-Opening System on our checkout — it opens in your browser.</t>
  </si>
  <si>
    <t xml:space="preserve">OR TALK TO SOMEBODY FIRST</t>
  </si>
  <si>
    <t xml:space="preserve">If you would rather ask a question than buy a file, book twenty minutes. There is no charge and no obligation to engage us afterwards — we would rather you used this file properly than quietly gave up on it.</t>
  </si>
  <si>
    <t xml:space="preserve">Click this line to book twenty minutes with us, free of charge.</t>
  </si>
  <si>
    <t xml:space="preserve">If you are more than a fortnight from opening, this free file is the wrong tool and we would rather say so.</t>
  </si>
  <si>
    <t xml:space="preserve">Back of House — the numbers behind the counter</t>
  </si>
</sst>
</file>

<file path=xl/styles.xml><?xml version="1.0" encoding="utf-8"?>
<styleSheet xmlns="http://schemas.openxmlformats.org/spreadsheetml/2006/main">
  <numFmts count="6">
    <numFmt numFmtId="164" formatCode="General"/>
    <numFmt numFmtId="165" formatCode="@"/>
    <numFmt numFmtId="166" formatCode="dd\ mmm\ yyyy"/>
    <numFmt numFmtId="167" formatCode="#,##0;\(#,##0\);\-"/>
    <numFmt numFmtId="168" formatCode="0.0%"/>
    <numFmt numFmtId="169" formatCode="#,##0&quot; hours&quot;"/>
  </numFmts>
  <fonts count="29">
    <font>
      <sz val="11"/>
      <color theme="1"/>
      <name val="Calibri"/>
      <family val="2"/>
      <charset val="1"/>
    </font>
    <font>
      <sz val="10"/>
      <name val="Arial"/>
      <family val="0"/>
    </font>
    <font>
      <sz val="10"/>
      <name val="Arial"/>
      <family val="0"/>
    </font>
    <font>
      <sz val="10"/>
      <name val="Arial"/>
      <family val="0"/>
    </font>
    <font>
      <b val="true"/>
      <sz val="18"/>
      <color rgb="FF1C2B33"/>
      <name val="Arial"/>
      <family val="0"/>
      <charset val="1"/>
    </font>
    <font>
      <i val="true"/>
      <sz val="10"/>
      <color rgb="FF6B6157"/>
      <name val="Arial"/>
      <family val="0"/>
      <charset val="1"/>
    </font>
    <font>
      <b val="true"/>
      <sz val="10"/>
      <color rgb="FF1C2B33"/>
      <name val="Arial"/>
      <family val="0"/>
      <charset val="1"/>
    </font>
    <font>
      <sz val="10"/>
      <color rgb="FF1C2B33"/>
      <name val="Arial"/>
      <family val="0"/>
      <charset val="1"/>
    </font>
    <font>
      <b val="true"/>
      <sz val="10"/>
      <color rgb="FF9A7B4F"/>
      <name val="Arial"/>
      <family val="0"/>
      <charset val="1"/>
    </font>
    <font>
      <b val="true"/>
      <sz val="11"/>
      <color rgb="FF1C2B33"/>
      <name val="Arial"/>
      <family val="0"/>
      <charset val="1"/>
    </font>
    <font>
      <b val="true"/>
      <sz val="12"/>
      <color rgb="FF9A7B4F"/>
      <name val="Arial"/>
      <family val="0"/>
      <charset val="1"/>
    </font>
    <font>
      <i val="true"/>
      <sz val="9"/>
      <color rgb="FF6B6157"/>
      <name val="Arial"/>
      <family val="0"/>
      <charset val="1"/>
    </font>
    <font>
      <i val="true"/>
      <sz val="8"/>
      <color rgb="FF9A9186"/>
      <name val="Arial"/>
      <family val="0"/>
      <charset val="1"/>
    </font>
    <font>
      <b val="true"/>
      <sz val="15"/>
      <color rgb="FF1C2B33"/>
      <name val="Arial"/>
      <family val="0"/>
      <charset val="1"/>
    </font>
    <font>
      <sz val="10"/>
      <color rgb="FF0000FF"/>
      <name val="Arial"/>
      <family val="0"/>
      <charset val="1"/>
    </font>
    <font>
      <b val="true"/>
      <sz val="11"/>
      <color rgb="FF9A7B4F"/>
      <name val="Arial"/>
      <family val="0"/>
      <charset val="1"/>
    </font>
    <font>
      <b val="true"/>
      <sz val="9"/>
      <color rgb="FFFFFFFF"/>
      <name val="Arial"/>
      <family val="0"/>
      <charset val="1"/>
    </font>
    <font>
      <sz val="10"/>
      <color rgb="FF6B6157"/>
      <name val="Arial"/>
      <family val="0"/>
      <charset val="1"/>
    </font>
    <font>
      <sz val="9"/>
      <color rgb="FF6B6157"/>
      <name val="Arial"/>
      <family val="0"/>
      <charset val="1"/>
    </font>
    <font>
      <b val="true"/>
      <sz val="10"/>
      <color rgb="FF9A9186"/>
      <name val="Arial"/>
      <family val="0"/>
      <charset val="1"/>
    </font>
    <font>
      <b val="true"/>
      <sz val="10"/>
      <color rgb="FF6B6157"/>
      <name val="Arial"/>
      <family val="0"/>
      <charset val="1"/>
    </font>
    <font>
      <b val="true"/>
      <sz val="11"/>
      <color rgb="FF9A9186"/>
      <name val="Arial"/>
      <family val="0"/>
      <charset val="1"/>
    </font>
    <font>
      <b val="true"/>
      <sz val="16"/>
      <color rgb="FF9A7B4F"/>
      <name val="Arial"/>
      <family val="0"/>
      <charset val="1"/>
    </font>
    <font>
      <b val="true"/>
      <sz val="12"/>
      <color rgb="FF1C2B33"/>
      <name val="Arial"/>
      <family val="0"/>
      <charset val="1"/>
    </font>
    <font>
      <b val="true"/>
      <sz val="12"/>
      <color rgb="FF0000FF"/>
      <name val="Arial"/>
      <family val="0"/>
      <charset val="1"/>
    </font>
    <font>
      <b val="true"/>
      <sz val="13"/>
      <color rgb="FFA03030"/>
      <name val="Arial"/>
      <family val="0"/>
      <charset val="1"/>
    </font>
    <font>
      <b val="true"/>
      <sz val="13"/>
      <color rgb="FF1C2B33"/>
      <name val="Arial"/>
      <family val="0"/>
      <charset val="1"/>
    </font>
    <font>
      <b val="true"/>
      <u val="single"/>
      <sz val="11"/>
      <color rgb="FF1155CC"/>
      <name val="Arial"/>
      <family val="0"/>
      <charset val="1"/>
    </font>
    <font>
      <i val="true"/>
      <sz val="10"/>
      <color rgb="FF1C2B33"/>
      <name val="Arial"/>
      <family val="0"/>
      <charset val="1"/>
    </font>
  </fonts>
  <fills count="6">
    <fill>
      <patternFill patternType="none"/>
    </fill>
    <fill>
      <patternFill patternType="gray125"/>
    </fill>
    <fill>
      <patternFill patternType="solid">
        <fgColor rgb="FFEDE7DD"/>
        <bgColor rgb="FFFBE4E4"/>
      </patternFill>
    </fill>
    <fill>
      <patternFill patternType="solid">
        <fgColor rgb="FFFFF4CC"/>
        <bgColor rgb="FFFDF1DD"/>
      </patternFill>
    </fill>
    <fill>
      <patternFill patternType="solid">
        <fgColor rgb="FF1C2B33"/>
        <bgColor rgb="FF333300"/>
      </patternFill>
    </fill>
    <fill>
      <patternFill patternType="solid">
        <fgColor rgb="FFF5F1EA"/>
        <bgColor rgb="FFFDF1DD"/>
      </patternFill>
    </fill>
  </fills>
  <borders count="6">
    <border diagonalUp="false" diagonalDown="false">
      <left/>
      <right/>
      <top/>
      <bottom/>
      <diagonal/>
    </border>
    <border diagonalUp="false" diagonalDown="false">
      <left/>
      <right/>
      <top/>
      <bottom style="thin">
        <color rgb="FF1C2B33"/>
      </bottom>
      <diagonal/>
    </border>
    <border diagonalUp="false" diagonalDown="false">
      <left style="thin">
        <color rgb="FFC9C0B4"/>
      </left>
      <right style="thin">
        <color rgb="FFC9C0B4"/>
      </right>
      <top style="thin">
        <color rgb="FFC9C0B4"/>
      </top>
      <bottom style="thin">
        <color rgb="FFC9C0B4"/>
      </bottom>
      <diagonal/>
    </border>
    <border diagonalUp="false" diagonalDown="false">
      <left style="thin">
        <color rgb="FFC9C0B4"/>
      </left>
      <right style="thin">
        <color rgb="FFC9C0B4"/>
      </right>
      <top/>
      <bottom style="thin">
        <color rgb="FFC9C0B4"/>
      </bottom>
      <diagonal/>
    </border>
    <border diagonalUp="false" diagonalDown="false">
      <left/>
      <right/>
      <top/>
      <bottom style="thin">
        <color rgb="FFC9C0B4"/>
      </bottom>
      <diagonal/>
    </border>
    <border diagonalUp="false" diagonalDown="false">
      <left/>
      <right/>
      <top style="thin">
        <color rgb="FF1C2B33"/>
      </top>
      <bottom style="thin">
        <color rgb="FF1C2B3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9" fillId="2" borderId="1" xfId="0" applyFont="true" applyBorder="true" applyAlignment="true" applyProtection="false">
      <alignment horizontal="general" vertical="bottom" textRotation="0" wrapText="false" indent="0" shrinkToFit="false"/>
      <protection locked="true" hidden="false"/>
    </xf>
    <xf numFmtId="164" fontId="0" fillId="2" borderId="1" xfId="0" applyFont="fals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14" fillId="3" borderId="2" xfId="0" applyFont="true" applyBorder="true" applyAlignment="true" applyProtection="true">
      <alignment horizontal="general" vertical="bottom" textRotation="0" wrapText="false" indent="0" shrinkToFit="false"/>
      <protection locked="fals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6" fontId="14" fillId="3" borderId="2" xfId="0" applyFont="true" applyBorder="true" applyAlignment="true" applyProtection="true">
      <alignment horizontal="general" vertical="bottom" textRotation="0" wrapText="false" indent="0" shrinkToFit="false"/>
      <protection locked="false" hidden="false"/>
    </xf>
    <xf numFmtId="164" fontId="15" fillId="0" borderId="0" xfId="0" applyFont="true" applyBorder="false" applyAlignment="true" applyProtection="true">
      <alignment horizontal="general" vertical="bottom" textRotation="0" wrapText="false" indent="0" shrinkToFit="false"/>
      <protection locked="true" hidden="true"/>
    </xf>
    <xf numFmtId="164" fontId="16" fillId="4" borderId="1" xfId="0" applyFont="true" applyBorder="true" applyAlignment="true" applyProtection="false">
      <alignment horizontal="left" vertical="bottom" textRotation="0" wrapText="true" indent="0" shrinkToFit="false"/>
      <protection locked="true" hidden="false"/>
    </xf>
    <xf numFmtId="164" fontId="16" fillId="4" borderId="1" xfId="0" applyFont="true" applyBorder="true" applyAlignment="true" applyProtection="false">
      <alignment horizontal="center" vertical="bottom" textRotation="0" wrapText="true" indent="0" shrinkToFit="false"/>
      <protection locked="true" hidden="false"/>
    </xf>
    <xf numFmtId="164" fontId="8" fillId="0" borderId="3" xfId="0" applyFont="true" applyBorder="true" applyAlignment="true" applyProtection="false">
      <alignment horizontal="center" vertical="center" textRotation="0" wrapText="false" indent="0" shrinkToFit="false"/>
      <protection locked="true" hidden="false"/>
    </xf>
    <xf numFmtId="166" fontId="17" fillId="0" borderId="3" xfId="0" applyFont="true" applyBorder="true" applyAlignment="true" applyProtection="true">
      <alignment horizontal="general" vertical="bottom" textRotation="0" wrapText="false" indent="0" shrinkToFit="false"/>
      <protection locked="true" hidden="true"/>
    </xf>
    <xf numFmtId="164" fontId="18" fillId="0" borderId="3" xfId="0" applyFont="true" applyBorder="true" applyAlignment="true" applyProtection="false">
      <alignment horizontal="general" vertical="bottom" textRotation="0" wrapText="false" indent="0" shrinkToFit="false"/>
      <protection locked="true" hidden="false"/>
    </xf>
    <xf numFmtId="164" fontId="7" fillId="0" borderId="3" xfId="0" applyFont="true" applyBorder="true" applyAlignment="true" applyProtection="false">
      <alignment horizontal="general" vertical="center" textRotation="0" wrapText="true" indent="0" shrinkToFit="false"/>
      <protection locked="true" hidden="false"/>
    </xf>
    <xf numFmtId="165" fontId="14" fillId="3" borderId="3" xfId="0" applyFont="true" applyBorder="true" applyAlignment="true" applyProtection="true">
      <alignment horizontal="general" vertical="bottom" textRotation="0" wrapText="false" indent="0" shrinkToFit="false"/>
      <protection locked="false" hidden="false"/>
    </xf>
    <xf numFmtId="165" fontId="6" fillId="0" borderId="3" xfId="0" applyFont="true" applyBorder="true" applyAlignment="true" applyProtection="true">
      <alignment horizontal="general" vertical="bottom" textRotation="0" wrapText="false" indent="0" shrinkToFit="false"/>
      <protection locked="true" hidden="true"/>
    </xf>
    <xf numFmtId="164" fontId="19" fillId="0" borderId="3" xfId="0" applyFont="true" applyBorder="true" applyAlignment="true" applyProtection="false">
      <alignment horizontal="center" vertical="center" textRotation="0" wrapText="false" indent="0" shrinkToFit="false"/>
      <protection locked="true" hidden="false"/>
    </xf>
    <xf numFmtId="164" fontId="6" fillId="0" borderId="3" xfId="0" applyFont="true" applyBorder="true" applyAlignment="true" applyProtection="false">
      <alignment horizontal="general" vertical="center" textRotation="0" wrapText="true" indent="0" shrinkToFit="false"/>
      <protection locked="true" hidden="false"/>
    </xf>
    <xf numFmtId="164" fontId="15" fillId="0" borderId="3" xfId="0" applyFont="true" applyBorder="true" applyAlignment="true" applyProtection="false">
      <alignment horizontal="center" vertical="center" textRotation="0" wrapText="false" indent="0" shrinkToFit="false"/>
      <protection locked="true" hidden="false"/>
    </xf>
    <xf numFmtId="166" fontId="20" fillId="0" borderId="3" xfId="0" applyFont="true" applyBorder="true" applyAlignment="true" applyProtection="true">
      <alignment horizontal="general" vertical="bottom" textRotation="0" wrapText="false" indent="0" shrinkToFit="false"/>
      <protection locked="true" hidden="true"/>
    </xf>
    <xf numFmtId="164" fontId="21" fillId="0" borderId="3"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7" fontId="6" fillId="0" borderId="0" xfId="0" applyFont="true" applyBorder="false" applyAlignment="true" applyProtection="true">
      <alignment horizontal="general" vertical="bottom" textRotation="0" wrapText="false" indent="0" shrinkToFit="false"/>
      <protection locked="true" hidden="true"/>
    </xf>
    <xf numFmtId="168" fontId="22" fillId="0" borderId="0" xfId="0" applyFont="true" applyBorder="false" applyAlignment="true" applyProtection="true">
      <alignment horizontal="general" vertical="bottom" textRotation="0" wrapText="false" indent="0" shrinkToFit="false"/>
      <protection locked="true" hidden="true"/>
    </xf>
    <xf numFmtId="164" fontId="11" fillId="0" borderId="0" xfId="0" applyFont="true" applyBorder="true" applyAlignment="true" applyProtection="false">
      <alignment horizontal="general" vertical="top" textRotation="0" wrapText="true" indent="0" shrinkToFit="false"/>
      <protection locked="true" hidden="false"/>
    </xf>
    <xf numFmtId="164" fontId="7" fillId="0" borderId="4" xfId="0" applyFont="true" applyBorder="true" applyAlignment="true" applyProtection="false">
      <alignment horizontal="general" vertical="center" textRotation="0" wrapText="true" indent="0" shrinkToFit="false"/>
      <protection locked="true" hidden="false"/>
    </xf>
    <xf numFmtId="167" fontId="23" fillId="0" borderId="4" xfId="0" applyFont="true" applyBorder="true" applyAlignment="true" applyProtection="true">
      <alignment horizontal="center" vertical="center" textRotation="0" wrapText="false" indent="0" shrinkToFit="false"/>
      <protection locked="true" hidden="true"/>
    </xf>
    <xf numFmtId="168" fontId="23" fillId="0" borderId="4" xfId="0" applyFont="true" applyBorder="true" applyAlignment="true" applyProtection="true">
      <alignment horizontal="center" vertical="center" textRotation="0" wrapText="false" indent="0" shrinkToFit="false"/>
      <protection locked="true" hidden="true"/>
    </xf>
    <xf numFmtId="164" fontId="15" fillId="0" borderId="0" xfId="0" applyFont="true" applyBorder="true" applyAlignment="true" applyProtection="true">
      <alignment horizontal="general" vertical="top" textRotation="0" wrapText="true" indent="0" shrinkToFit="false"/>
      <protection locked="true" hidden="true"/>
    </xf>
    <xf numFmtId="164" fontId="16" fillId="4" borderId="0" xfId="0" applyFont="true" applyBorder="false" applyAlignment="true" applyProtection="false">
      <alignment horizontal="center" vertical="center" textRotation="0" wrapText="false" indent="0" shrinkToFit="false"/>
      <protection locked="true" hidden="false"/>
    </xf>
    <xf numFmtId="164" fontId="17" fillId="0" borderId="3" xfId="0" applyFont="true" applyBorder="true" applyAlignment="true" applyProtection="false">
      <alignment horizontal="center" vertical="center" textRotation="0" wrapText="true" indent="0" shrinkToFit="false"/>
      <protection locked="true" hidden="false"/>
    </xf>
    <xf numFmtId="164" fontId="6" fillId="0" borderId="3" xfId="0" applyFont="true" applyBorder="true" applyAlignment="true" applyProtection="false">
      <alignment horizontal="center" vertical="center" textRotation="0" wrapText="true" indent="0" shrinkToFit="false"/>
      <protection locked="true" hidden="false"/>
    </xf>
    <xf numFmtId="167" fontId="24" fillId="3" borderId="2" xfId="0" applyFont="true" applyBorder="true" applyAlignment="true" applyProtection="true">
      <alignment horizontal="center" vertical="bottom" textRotation="0" wrapText="false" indent="0" shrinkToFit="false"/>
      <protection locked="false" hidden="false"/>
    </xf>
    <xf numFmtId="167" fontId="7" fillId="0" borderId="4" xfId="0" applyFont="true" applyBorder="true" applyAlignment="true" applyProtection="false">
      <alignment horizontal="center" vertical="bottom" textRotation="0" wrapText="false" indent="0" shrinkToFit="false"/>
      <protection locked="true" hidden="false"/>
    </xf>
    <xf numFmtId="167" fontId="7" fillId="0" borderId="4" xfId="0" applyFont="true" applyBorder="true" applyAlignment="true" applyProtection="true">
      <alignment horizontal="center" vertical="bottom" textRotation="0" wrapText="false" indent="0" shrinkToFit="false"/>
      <protection locked="true" hidden="true"/>
    </xf>
    <xf numFmtId="164" fontId="9" fillId="5" borderId="5" xfId="0" applyFont="true" applyBorder="true" applyAlignment="true" applyProtection="false">
      <alignment horizontal="general" vertical="bottom" textRotation="0" wrapText="false" indent="0" shrinkToFit="false"/>
      <protection locked="true" hidden="false"/>
    </xf>
    <xf numFmtId="169" fontId="23" fillId="5" borderId="5" xfId="0" applyFont="true" applyBorder="true" applyAlignment="true" applyProtection="true">
      <alignment horizontal="center" vertical="bottom" textRotation="0" wrapText="false" indent="0" shrinkToFit="false"/>
      <protection locked="true" hidden="true"/>
    </xf>
    <xf numFmtId="167" fontId="25" fillId="5" borderId="5" xfId="0" applyFont="true" applyBorder="true" applyAlignment="true" applyProtection="true">
      <alignment horizontal="center" vertical="bottom" textRotation="0" wrapText="false" indent="0" shrinkToFit="false"/>
      <protection locked="true" hidden="true"/>
    </xf>
    <xf numFmtId="164" fontId="7" fillId="0" borderId="0" xfId="0" applyFont="true" applyBorder="true" applyAlignment="true" applyProtection="false">
      <alignment horizontal="general" vertical="top" textRotation="0" wrapText="tru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26" fillId="0" borderId="0" xfId="0" applyFont="true" applyBorder="false" applyAlignment="true" applyProtection="false">
      <alignment horizontal="center" vertical="bottom" textRotation="0" wrapText="false" indent="0" shrinkToFit="false"/>
      <protection locked="true" hidden="false"/>
    </xf>
    <xf numFmtId="164" fontId="27" fillId="0" borderId="0" xfId="0" applyFont="true" applyBorder="true" applyAlignment="true" applyProtection="false">
      <alignment horizontal="general" vertical="center" textRotation="0" wrapText="true" indent="0" shrinkToFit="false"/>
      <protection locked="true" hidden="false"/>
    </xf>
    <xf numFmtId="164" fontId="28"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A03030"/>
        <sz val="10"/>
      </font>
      <fill>
        <patternFill>
          <bgColor rgb="FFFBE4E4"/>
        </patternFill>
      </fill>
    </dxf>
    <dxf>
      <font>
        <name val="Arial"/>
        <charset val="1"/>
        <family val="0"/>
        <b val="1"/>
        <color rgb="FF8A5A12"/>
        <sz val="10"/>
      </font>
      <fill>
        <patternFill>
          <bgColor rgb="FFFDF1DD"/>
        </patternFill>
      </fill>
    </dxf>
    <dxf>
      <font>
        <name val="Arial"/>
        <charset val="1"/>
        <family val="0"/>
        <b val="1"/>
        <color rgb="FF1E6B2E"/>
        <sz val="10"/>
      </font>
      <fill>
        <patternFill>
          <bgColor rgb="FFDCEDDC"/>
        </patternFill>
      </fill>
    </dxf>
  </dxfs>
  <colors>
    <indexedColors>
      <rgbColor rgb="FF000000"/>
      <rgbColor rgb="FFFFFFFF"/>
      <rgbColor rgb="FFFF0000"/>
      <rgbColor rgb="FF00FF00"/>
      <rgbColor rgb="FF0000FF"/>
      <rgbColor rgb="FFFFFF00"/>
      <rgbColor rgb="FFFF00FF"/>
      <rgbColor rgb="FF00FFFF"/>
      <rgbColor rgb="FF800000"/>
      <rgbColor rgb="FF1E6B2E"/>
      <rgbColor rgb="FF000080"/>
      <rgbColor rgb="FF8A5A12"/>
      <rgbColor rgb="FF800080"/>
      <rgbColor rgb="FF008080"/>
      <rgbColor rgb="FFC9C0B4"/>
      <rgbColor rgb="FF9A7B4F"/>
      <rgbColor rgb="FF9999FF"/>
      <rgbColor rgb="FF993366"/>
      <rgbColor rgb="FFFFF4CC"/>
      <rgbColor rgb="FFF5F1EA"/>
      <rgbColor rgb="FF660066"/>
      <rgbColor rgb="FFFF8080"/>
      <rgbColor rgb="FF1155CC"/>
      <rgbColor rgb="FFCCCCFF"/>
      <rgbColor rgb="FF000080"/>
      <rgbColor rgb="FFFF00FF"/>
      <rgbColor rgb="FFFFFF00"/>
      <rgbColor rgb="FF00FFFF"/>
      <rgbColor rgb="FF800080"/>
      <rgbColor rgb="FF800000"/>
      <rgbColor rgb="FF008080"/>
      <rgbColor rgb="FF0000FF"/>
      <rgbColor rgb="FF00CCFF"/>
      <rgbColor rgb="FFEDE7DD"/>
      <rgbColor rgb="FFDCEDDC"/>
      <rgbColor rgb="FFFDF1DD"/>
      <rgbColor rgb="FF99CCFF"/>
      <rgbColor rgb="FFFF99CC"/>
      <rgbColor rgb="FFCC99FF"/>
      <rgbColor rgb="FFFBE4E4"/>
      <rgbColor rgb="FF3366FF"/>
      <rgbColor rgb="FF33CCCC"/>
      <rgbColor rgb="FF99CC00"/>
      <rgbColor rgb="FFFFCC00"/>
      <rgbColor rgb="FFFF9900"/>
      <rgbColor rgb="FFFF6600"/>
      <rgbColor rgb="FF6B6157"/>
      <rgbColor rgb="FF9A9186"/>
      <rgbColor rgb="FF003366"/>
      <rgbColor rgb="FF339966"/>
      <rgbColor rgb="FF003300"/>
      <rgbColor rgb="FF333300"/>
      <rgbColor rgb="FFA03030"/>
      <rgbColor rgb="FF993366"/>
      <rgbColor rgb="FF333399"/>
      <rgbColor rgb="FF1C2B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692280</xdr:colOff>
      <xdr:row>4</xdr:row>
      <xdr:rowOff>237240</xdr:rowOff>
    </xdr:to>
    <xdr:pic>
      <xdr:nvPicPr>
        <xdr:cNvPr id="0" name="Image 1" descr="Picture"/>
        <xdr:cNvPicPr/>
      </xdr:nvPicPr>
      <xdr:blipFill>
        <a:blip r:embed="rId1"/>
        <a:stretch/>
      </xdr:blipFill>
      <xdr:spPr>
        <a:xfrm>
          <a:off x="211320" y="190440"/>
          <a:ext cx="2666160" cy="12661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2666160</xdr:colOff>
      <xdr:row>4</xdr:row>
      <xdr:rowOff>237240</xdr:rowOff>
    </xdr:to>
    <xdr:pic>
      <xdr:nvPicPr>
        <xdr:cNvPr id="1" name="Image 1" descr="Picture"/>
        <xdr:cNvPicPr/>
      </xdr:nvPicPr>
      <xdr:blipFill>
        <a:blip r:embed="rId1"/>
        <a:stretch/>
      </xdr:blipFill>
      <xdr:spPr>
        <a:xfrm>
          <a:off x="211320" y="190440"/>
          <a:ext cx="2666160" cy="12661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alendly.com/backofhouseco/back-of-house-introductory-call" TargetMode="External"/><Relationship Id="rId2"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hyperlink" Target="https://payhip.com/b/dXIQe" TargetMode="External"/><Relationship Id="rId2" Type="http://schemas.openxmlformats.org/officeDocument/2006/relationships/hyperlink" Target="https://calendly.com/backofhouseco/back-of-house-introductory-call" TargetMode="External"/><Relationship Id="rId3"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28"/>
    <col collapsed="false" customWidth="true" hidden="false" outlineLevel="0" max="3" min="3" style="1" width="82"/>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8" customFormat="false" ht="21.75" hidden="false" customHeight="true" outlineLevel="0" collapsed="false"/>
    <row r="9" customFormat="false" ht="25.5" hidden="false" customHeight="true" outlineLevel="0" collapsed="false">
      <c r="B9" s="2" t="s">
        <v>0</v>
      </c>
      <c r="C9" s="2"/>
    </row>
    <row r="10" customFormat="false" ht="15" hidden="false" customHeight="true" outlineLevel="0" collapsed="false">
      <c r="B10" s="3" t="s">
        <v>1</v>
      </c>
      <c r="C10" s="3"/>
    </row>
    <row r="12" customFormat="false" ht="61.5" hidden="false" customHeight="true" outlineLevel="0" collapsed="false">
      <c r="B12" s="4" t="s">
        <v>2</v>
      </c>
      <c r="C12" s="5" t="s">
        <v>3</v>
      </c>
    </row>
    <row r="14" customFormat="false" ht="15" hidden="false" customHeight="true" outlineLevel="0" collapsed="false">
      <c r="B14" s="4" t="s">
        <v>4</v>
      </c>
    </row>
    <row r="15" customFormat="false" ht="30" hidden="false" customHeight="true" outlineLevel="0" collapsed="false">
      <c r="B15" s="6" t="s">
        <v>5</v>
      </c>
      <c r="C15" s="5" t="s">
        <v>6</v>
      </c>
    </row>
    <row r="16" customFormat="false" ht="30" hidden="false" customHeight="true" outlineLevel="0" collapsed="false">
      <c r="B16" s="6" t="s">
        <v>7</v>
      </c>
      <c r="C16" s="5" t="s">
        <v>8</v>
      </c>
    </row>
    <row r="17" customFormat="false" ht="30" hidden="false" customHeight="true" outlineLevel="0" collapsed="false">
      <c r="B17" s="6" t="s">
        <v>9</v>
      </c>
      <c r="C17" s="5" t="s">
        <v>10</v>
      </c>
    </row>
    <row r="18" customFormat="false" ht="30" hidden="false" customHeight="true" outlineLevel="0" collapsed="false">
      <c r="B18" s="6" t="s">
        <v>11</v>
      </c>
      <c r="C18" s="5" t="s">
        <v>12</v>
      </c>
    </row>
    <row r="20" customFormat="false" ht="15" hidden="false" customHeight="true" outlineLevel="0" collapsed="false">
      <c r="B20" s="4" t="s">
        <v>13</v>
      </c>
    </row>
    <row r="21" customFormat="false" ht="30" hidden="false" customHeight="true" outlineLevel="0" collapsed="false">
      <c r="B21" s="6" t="s">
        <v>14</v>
      </c>
      <c r="C21" s="5" t="s">
        <v>15</v>
      </c>
    </row>
    <row r="22" customFormat="false" ht="30" hidden="false" customHeight="true" outlineLevel="0" collapsed="false">
      <c r="B22" s="6" t="s">
        <v>16</v>
      </c>
      <c r="C22" s="5" t="s">
        <v>17</v>
      </c>
    </row>
    <row r="24" customFormat="false" ht="27.75" hidden="false" customHeight="true" outlineLevel="0" collapsed="false">
      <c r="B24" s="4" t="s">
        <v>18</v>
      </c>
      <c r="C24" s="5" t="s">
        <v>19</v>
      </c>
    </row>
    <row r="25" customFormat="false" ht="27.75" hidden="false" customHeight="true" outlineLevel="0" collapsed="false">
      <c r="C25" s="5" t="s">
        <v>20</v>
      </c>
    </row>
    <row r="26" customFormat="false" ht="27.75" hidden="false" customHeight="true" outlineLevel="0" collapsed="false">
      <c r="C26" s="5" t="s">
        <v>21</v>
      </c>
    </row>
    <row r="27" customFormat="false" ht="27.75" hidden="false" customHeight="true" outlineLevel="0" collapsed="false">
      <c r="C27" s="5" t="s">
        <v>22</v>
      </c>
    </row>
    <row r="29" customFormat="false" ht="48" hidden="false" customHeight="true" outlineLevel="0" collapsed="false">
      <c r="B29" s="4" t="s">
        <v>23</v>
      </c>
      <c r="C29" s="5" t="s">
        <v>24</v>
      </c>
    </row>
    <row r="31" customFormat="false" ht="60" hidden="false" customHeight="true" outlineLevel="0" collapsed="false">
      <c r="B31" s="4" t="s">
        <v>25</v>
      </c>
      <c r="C31" s="5" t="s">
        <v>26</v>
      </c>
    </row>
    <row r="33" customFormat="false" ht="48" hidden="false" customHeight="true" outlineLevel="0" collapsed="false">
      <c r="B33" s="4" t="s">
        <v>27</v>
      </c>
      <c r="C33" s="5" t="s">
        <v>28</v>
      </c>
    </row>
    <row r="35" customFormat="false" ht="48" hidden="false" customHeight="true" outlineLevel="0" collapsed="false">
      <c r="B35" s="4" t="s">
        <v>29</v>
      </c>
      <c r="C35" s="5" t="s">
        <v>30</v>
      </c>
    </row>
    <row r="37" customFormat="false" ht="30" hidden="false" customHeight="true" outlineLevel="0" collapsed="false">
      <c r="B37" s="4" t="s">
        <v>31</v>
      </c>
      <c r="C37" s="5" t="s">
        <v>32</v>
      </c>
    </row>
    <row r="38" customFormat="false" ht="30" hidden="false" customHeight="true" outlineLevel="0" collapsed="false">
      <c r="C38" s="5" t="s">
        <v>33</v>
      </c>
    </row>
    <row r="40" customFormat="false" ht="48" hidden="false" customHeight="true" outlineLevel="0" collapsed="false">
      <c r="B40" s="4" t="s">
        <v>34</v>
      </c>
      <c r="C40" s="5" t="s">
        <v>35</v>
      </c>
    </row>
    <row r="42" customFormat="false" ht="15" hidden="false" customHeight="true" outlineLevel="0" collapsed="false">
      <c r="B42" s="7" t="s">
        <v>36</v>
      </c>
      <c r="C42" s="8"/>
    </row>
    <row r="43" customFormat="false" ht="48" hidden="false" customHeight="true" outlineLevel="0" collapsed="false">
      <c r="C43" s="5" t="s">
        <v>37</v>
      </c>
    </row>
    <row r="44" customFormat="false" ht="15" hidden="false" customHeight="true" outlineLevel="0" collapsed="false">
      <c r="C44" s="9" t="s">
        <v>38</v>
      </c>
    </row>
    <row r="46" customFormat="false" ht="32.25" hidden="false" customHeight="true" outlineLevel="0" collapsed="false">
      <c r="B46" s="10" t="s">
        <v>39</v>
      </c>
    </row>
    <row r="47" customFormat="false" ht="21.75" hidden="false" customHeight="true" outlineLevel="0" collapsed="false">
      <c r="B47" s="10" t="s">
        <v>40</v>
      </c>
    </row>
    <row r="48" customFormat="false" ht="18.75" hidden="false" customHeight="true" outlineLevel="0" collapsed="false">
      <c r="B48" s="11" t="s">
        <v>41</v>
      </c>
    </row>
  </sheetData>
  <sheetProtection sheet="true" password="b7e1" objects="true" scenarios="true" formatCells="false" formatColumns="false" formatRows="false" sort="false" autoFilter="false"/>
  <mergeCells count="2">
    <mergeCell ref="B9:C9"/>
    <mergeCell ref="B10:C10"/>
  </mergeCells>
  <hyperlinks>
    <hyperlink ref="C44" r:id="rId1" display="calendly.com/backofhouseco/back-of-house-introductory-call"/>
  </hyperlink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Pre-Opening System (Free Edition)&amp;R&amp;8 &amp;K6b6157backofhouseco.com</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2" min="2" style="1" width="18"/>
    <col collapsed="false" customWidth="true" hidden="false" outlineLevel="0" max="3" min="3" style="1" width="60"/>
  </cols>
  <sheetData>
    <row r="1" customFormat="false" ht="18" hidden="false" customHeight="true" outlineLevel="0" collapsed="false">
      <c r="A1" s="12" t="s">
        <v>16</v>
      </c>
    </row>
    <row r="2" customFormat="false" ht="15" hidden="false" customHeight="true" outlineLevel="0" collapsed="false">
      <c r="A2" s="13" t="s">
        <v>42</v>
      </c>
    </row>
    <row r="4" customFormat="false" ht="15" hidden="false" customHeight="true" outlineLevel="0" collapsed="false">
      <c r="A4" s="14" t="s">
        <v>43</v>
      </c>
      <c r="B4" s="8"/>
      <c r="C4" s="8"/>
    </row>
    <row r="5" customFormat="false" ht="15" hidden="false" customHeight="true" outlineLevel="0" collapsed="false">
      <c r="A5" s="15" t="s">
        <v>44</v>
      </c>
      <c r="B5" s="16" t="s">
        <v>45</v>
      </c>
    </row>
    <row r="6" customFormat="false" ht="15" hidden="false" customHeight="true" outlineLevel="0" collapsed="false">
      <c r="A6" s="17" t="s">
        <v>46</v>
      </c>
      <c r="B6" s="18" t="n">
        <v>46357</v>
      </c>
      <c r="C6" s="13" t="s">
        <v>47</v>
      </c>
    </row>
    <row r="7" customFormat="false" ht="15" hidden="false" customHeight="true" outlineLevel="0" collapsed="false">
      <c r="A7" s="15" t="s">
        <v>48</v>
      </c>
      <c r="B7" s="18" t="n">
        <v>46343</v>
      </c>
      <c r="C7" s="13" t="s">
        <v>49</v>
      </c>
    </row>
    <row r="9" customFormat="false" ht="15" hidden="false" customHeight="true" outlineLevel="0" collapsed="false">
      <c r="A9" s="13" t="s">
        <v>50</v>
      </c>
    </row>
  </sheetData>
  <sheetProtection sheet="true" password="b7e1" objects="true" scenarios="true" formatCells="false" formatColumns="false" formatRows="false" sort="false" autoFilter="false"/>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Pre-Opening System (Free Edition)&amp;R&amp;8 &amp;K6b6157backofhouseco.com</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13"/>
    <col collapsed="false" customWidth="true" hidden="false" outlineLevel="0" max="3" min="3" style="1" width="14"/>
    <col collapsed="false" customWidth="true" hidden="false" outlineLevel="0" max="4" min="4" style="1" width="84"/>
    <col collapsed="false" customWidth="true" hidden="false" outlineLevel="0" max="5" min="5" style="1" width="17"/>
    <col collapsed="false" customWidth="true" hidden="false" outlineLevel="0" max="6" min="6" style="1" width="15"/>
    <col collapsed="false" customWidth="true" hidden="false" outlineLevel="0" max="7" min="7" style="1" width="14"/>
    <col collapsed="false" customWidth="true" hidden="false" outlineLevel="0" max="8" min="8" style="1" width="30"/>
  </cols>
  <sheetData>
    <row r="1" customFormat="false" ht="18" hidden="false" customHeight="true" outlineLevel="0" collapsed="false">
      <c r="A1" s="12" t="s">
        <v>51</v>
      </c>
    </row>
    <row r="2" customFormat="false" ht="15" hidden="false" customHeight="true" outlineLevel="0" collapsed="false">
      <c r="A2" s="19" t="str">
        <f aca="false">Settings!$B$5&amp;"   .   Opening "&amp;TEXT(Settings!$B$6,"dd mmm yyyy")</f>
        <v>Your outlet   .   Opening 01 Dec 2026</v>
      </c>
    </row>
    <row r="3" customFormat="false" ht="15" hidden="false" customHeight="true" outlineLevel="0" collapsed="false">
      <c r="A3" s="13" t="s">
        <v>52</v>
      </c>
    </row>
    <row r="4" customFormat="false" ht="15" hidden="false" customHeight="true" outlineLevel="0" collapsed="false">
      <c r="A4" s="13" t="s">
        <v>53</v>
      </c>
    </row>
    <row r="6" customFormat="false" ht="27.75" hidden="false" customHeight="true" outlineLevel="0" collapsed="false">
      <c r="A6" s="20" t="s">
        <v>54</v>
      </c>
      <c r="B6" s="21" t="s">
        <v>55</v>
      </c>
      <c r="C6" s="21" t="s">
        <v>56</v>
      </c>
      <c r="D6" s="21" t="s">
        <v>57</v>
      </c>
      <c r="E6" s="21" t="s">
        <v>5</v>
      </c>
      <c r="F6" s="21" t="s">
        <v>58</v>
      </c>
      <c r="G6" s="21" t="s">
        <v>59</v>
      </c>
      <c r="H6" s="21" t="s">
        <v>60</v>
      </c>
    </row>
    <row r="7" customFormat="false" ht="21.75" hidden="false" customHeight="true" outlineLevel="0" collapsed="false">
      <c r="A7" s="22" t="s">
        <v>61</v>
      </c>
      <c r="B7" s="23" t="n">
        <f aca="false">Settings!$B$6-14</f>
        <v>46343</v>
      </c>
      <c r="C7" s="24" t="s">
        <v>62</v>
      </c>
      <c r="D7" s="25" t="s">
        <v>63</v>
      </c>
      <c r="E7" s="26" t="s">
        <v>9</v>
      </c>
      <c r="F7" s="26" t="s">
        <v>64</v>
      </c>
      <c r="G7" s="27" t="str">
        <f aca="false">IF($F7="Done","Done",IF($F7="Not applicable","n/a",IF($F7="Blocked","BLOCKED",IF($B7&lt;Settings!$B$7,"OVERDUE",IF($B7&lt;Settings!$B$7+3,"DUE NOW","Later")))))</f>
        <v>DUE NOW</v>
      </c>
      <c r="H7" s="26"/>
    </row>
    <row r="8" customFormat="false" ht="21.75" hidden="false" customHeight="true" outlineLevel="0" collapsed="false">
      <c r="A8" s="28"/>
      <c r="B8" s="23" t="n">
        <f aca="false">Settings!$B$6-14</f>
        <v>46343</v>
      </c>
      <c r="C8" s="24" t="s">
        <v>65</v>
      </c>
      <c r="D8" s="25" t="s">
        <v>66</v>
      </c>
      <c r="E8" s="26" t="s">
        <v>67</v>
      </c>
      <c r="F8" s="26" t="s">
        <v>64</v>
      </c>
      <c r="G8" s="27" t="str">
        <f aca="false">IF($F8="Done","Done",IF($F8="Not applicable","n/a",IF($F8="Blocked","BLOCKED",IF($B8&lt;Settings!$B$7,"OVERDUE",IF($B8&lt;Settings!$B$7+3,"DUE NOW","Later")))))</f>
        <v>DUE NOW</v>
      </c>
      <c r="H8" s="26"/>
    </row>
    <row r="9" customFormat="false" ht="21.75" hidden="false" customHeight="true" outlineLevel="0" collapsed="false">
      <c r="A9" s="28"/>
      <c r="B9" s="23" t="n">
        <f aca="false">Settings!$B$6-14</f>
        <v>46343</v>
      </c>
      <c r="C9" s="24" t="s">
        <v>68</v>
      </c>
      <c r="D9" s="25" t="s">
        <v>69</v>
      </c>
      <c r="E9" s="26" t="s">
        <v>7</v>
      </c>
      <c r="F9" s="26" t="s">
        <v>64</v>
      </c>
      <c r="G9" s="27" t="str">
        <f aca="false">IF($F9="Done","Done",IF($F9="Not applicable","n/a",IF($F9="Blocked","BLOCKED",IF($B9&lt;Settings!$B$7,"OVERDUE",IF($B9&lt;Settings!$B$7+3,"DUE NOW","Later")))))</f>
        <v>DUE NOW</v>
      </c>
      <c r="H9" s="26"/>
    </row>
    <row r="10" customFormat="false" ht="21.75" hidden="false" customHeight="true" outlineLevel="0" collapsed="false">
      <c r="A10" s="22" t="s">
        <v>70</v>
      </c>
      <c r="B10" s="23" t="n">
        <f aca="false">Settings!$B$6-13</f>
        <v>46344</v>
      </c>
      <c r="C10" s="24" t="s">
        <v>71</v>
      </c>
      <c r="D10" s="25" t="s">
        <v>72</v>
      </c>
      <c r="E10" s="26" t="s">
        <v>11</v>
      </c>
      <c r="F10" s="26" t="s">
        <v>64</v>
      </c>
      <c r="G10" s="27" t="str">
        <f aca="false">IF($F10="Done","Done",IF($F10="Not applicable","n/a",IF($F10="Blocked","BLOCKED",IF($B10&lt;Settings!$B$7,"OVERDUE",IF($B10&lt;Settings!$B$7+3,"DUE NOW","Later")))))</f>
        <v>DUE NOW</v>
      </c>
      <c r="H10" s="26"/>
    </row>
    <row r="11" customFormat="false" ht="21.75" hidden="false" customHeight="true" outlineLevel="0" collapsed="false">
      <c r="A11" s="28"/>
      <c r="B11" s="23" t="n">
        <f aca="false">Settings!$B$6-13</f>
        <v>46344</v>
      </c>
      <c r="C11" s="24" t="s">
        <v>73</v>
      </c>
      <c r="D11" s="25" t="s">
        <v>74</v>
      </c>
      <c r="E11" s="26" t="s">
        <v>9</v>
      </c>
      <c r="F11" s="26" t="s">
        <v>64</v>
      </c>
      <c r="G11" s="27" t="str">
        <f aca="false">IF($F11="Done","Done",IF($F11="Not applicable","n/a",IF($F11="Blocked","BLOCKED",IF($B11&lt;Settings!$B$7,"OVERDUE",IF($B11&lt;Settings!$B$7+3,"DUE NOW","Later")))))</f>
        <v>DUE NOW</v>
      </c>
      <c r="H11" s="26"/>
    </row>
    <row r="12" customFormat="false" ht="21.75" hidden="false" customHeight="true" outlineLevel="0" collapsed="false">
      <c r="A12" s="28"/>
      <c r="B12" s="23" t="n">
        <f aca="false">Settings!$B$6-13</f>
        <v>46344</v>
      </c>
      <c r="C12" s="24" t="s">
        <v>62</v>
      </c>
      <c r="D12" s="25" t="s">
        <v>75</v>
      </c>
      <c r="E12" s="26" t="s">
        <v>7</v>
      </c>
      <c r="F12" s="26" t="s">
        <v>64</v>
      </c>
      <c r="G12" s="27" t="str">
        <f aca="false">IF($F12="Done","Done",IF($F12="Not applicable","n/a",IF($F12="Blocked","BLOCKED",IF($B12&lt;Settings!$B$7,"OVERDUE",IF($B12&lt;Settings!$B$7+3,"DUE NOW","Later")))))</f>
        <v>DUE NOW</v>
      </c>
      <c r="H12" s="26"/>
    </row>
    <row r="13" customFormat="false" ht="21.75" hidden="false" customHeight="true" outlineLevel="0" collapsed="false">
      <c r="A13" s="22" t="s">
        <v>76</v>
      </c>
      <c r="B13" s="23" t="n">
        <f aca="false">Settings!$B$6-12</f>
        <v>46345</v>
      </c>
      <c r="C13" s="24" t="s">
        <v>68</v>
      </c>
      <c r="D13" s="25" t="s">
        <v>77</v>
      </c>
      <c r="E13" s="26" t="s">
        <v>7</v>
      </c>
      <c r="F13" s="26" t="s">
        <v>64</v>
      </c>
      <c r="G13" s="27" t="str">
        <f aca="false">IF($F13="Done","Done",IF($F13="Not applicable","n/a",IF($F13="Blocked","BLOCKED",IF($B13&lt;Settings!$B$7,"OVERDUE",IF($B13&lt;Settings!$B$7+3,"DUE NOW","Later")))))</f>
        <v>DUE NOW</v>
      </c>
      <c r="H13" s="26"/>
    </row>
    <row r="14" customFormat="false" ht="21.75" hidden="false" customHeight="true" outlineLevel="0" collapsed="false">
      <c r="A14" s="28"/>
      <c r="B14" s="23" t="n">
        <f aca="false">Settings!$B$6-12</f>
        <v>46345</v>
      </c>
      <c r="C14" s="24" t="s">
        <v>73</v>
      </c>
      <c r="D14" s="25" t="s">
        <v>78</v>
      </c>
      <c r="E14" s="26" t="s">
        <v>7</v>
      </c>
      <c r="F14" s="26" t="s">
        <v>64</v>
      </c>
      <c r="G14" s="27" t="str">
        <f aca="false">IF($F14="Done","Done",IF($F14="Not applicable","n/a",IF($F14="Blocked","BLOCKED",IF($B14&lt;Settings!$B$7,"OVERDUE",IF($B14&lt;Settings!$B$7+3,"DUE NOW","Later")))))</f>
        <v>DUE NOW</v>
      </c>
      <c r="H14" s="26"/>
    </row>
    <row r="15" customFormat="false" ht="21.75" hidden="false" customHeight="true" outlineLevel="0" collapsed="false">
      <c r="A15" s="28"/>
      <c r="B15" s="23" t="n">
        <f aca="false">Settings!$B$6-12</f>
        <v>46345</v>
      </c>
      <c r="C15" s="24" t="s">
        <v>79</v>
      </c>
      <c r="D15" s="25" t="s">
        <v>80</v>
      </c>
      <c r="E15" s="26" t="s">
        <v>5</v>
      </c>
      <c r="F15" s="26" t="s">
        <v>64</v>
      </c>
      <c r="G15" s="27" t="str">
        <f aca="false">IF($F15="Done","Done",IF($F15="Not applicable","n/a",IF($F15="Blocked","BLOCKED",IF($B15&lt;Settings!$B$7,"OVERDUE",IF($B15&lt;Settings!$B$7+3,"DUE NOW","Later")))))</f>
        <v>DUE NOW</v>
      </c>
      <c r="H15" s="26"/>
    </row>
    <row r="16" customFormat="false" ht="21.75" hidden="false" customHeight="true" outlineLevel="0" collapsed="false">
      <c r="A16" s="22" t="s">
        <v>81</v>
      </c>
      <c r="B16" s="23" t="n">
        <f aca="false">Settings!$B$6-11</f>
        <v>46346</v>
      </c>
      <c r="C16" s="24" t="s">
        <v>82</v>
      </c>
      <c r="D16" s="25" t="s">
        <v>83</v>
      </c>
      <c r="E16" s="26" t="s">
        <v>9</v>
      </c>
      <c r="F16" s="26" t="s">
        <v>64</v>
      </c>
      <c r="G16" s="27" t="str">
        <f aca="false">IF($F16="Done","Done",IF($F16="Not applicable","n/a",IF($F16="Blocked","BLOCKED",IF($B16&lt;Settings!$B$7,"OVERDUE",IF($B16&lt;Settings!$B$7+3,"DUE NOW","Later")))))</f>
        <v>Later</v>
      </c>
      <c r="H16" s="26"/>
    </row>
    <row r="17" customFormat="false" ht="21.75" hidden="false" customHeight="true" outlineLevel="0" collapsed="false">
      <c r="A17" s="28"/>
      <c r="B17" s="23" t="n">
        <f aca="false">Settings!$B$6-11</f>
        <v>46346</v>
      </c>
      <c r="C17" s="24" t="s">
        <v>82</v>
      </c>
      <c r="D17" s="25" t="s">
        <v>84</v>
      </c>
      <c r="E17" s="26" t="s">
        <v>9</v>
      </c>
      <c r="F17" s="26" t="s">
        <v>64</v>
      </c>
      <c r="G17" s="27" t="str">
        <f aca="false">IF($F17="Done","Done",IF($F17="Not applicable","n/a",IF($F17="Blocked","BLOCKED",IF($B17&lt;Settings!$B$7,"OVERDUE",IF($B17&lt;Settings!$B$7+3,"DUE NOW","Later")))))</f>
        <v>Later</v>
      </c>
      <c r="H17" s="26"/>
    </row>
    <row r="18" customFormat="false" ht="21.75" hidden="false" customHeight="true" outlineLevel="0" collapsed="false">
      <c r="A18" s="28"/>
      <c r="B18" s="23" t="n">
        <f aca="false">Settings!$B$6-11</f>
        <v>46346</v>
      </c>
      <c r="C18" s="24" t="s">
        <v>62</v>
      </c>
      <c r="D18" s="25" t="s">
        <v>85</v>
      </c>
      <c r="E18" s="26" t="s">
        <v>7</v>
      </c>
      <c r="F18" s="26" t="s">
        <v>64</v>
      </c>
      <c r="G18" s="27" t="str">
        <f aca="false">IF($F18="Done","Done",IF($F18="Not applicable","n/a",IF($F18="Blocked","BLOCKED",IF($B18&lt;Settings!$B$7,"OVERDUE",IF($B18&lt;Settings!$B$7+3,"DUE NOW","Later")))))</f>
        <v>Later</v>
      </c>
      <c r="H18" s="26"/>
    </row>
    <row r="19" customFormat="false" ht="21.75" hidden="false" customHeight="true" outlineLevel="0" collapsed="false">
      <c r="A19" s="22" t="s">
        <v>86</v>
      </c>
      <c r="B19" s="23" t="n">
        <f aca="false">Settings!$B$6-10</f>
        <v>46347</v>
      </c>
      <c r="C19" s="24" t="s">
        <v>87</v>
      </c>
      <c r="D19" s="29" t="s">
        <v>88</v>
      </c>
      <c r="E19" s="26" t="s">
        <v>9</v>
      </c>
      <c r="F19" s="26" t="s">
        <v>64</v>
      </c>
      <c r="G19" s="27" t="str">
        <f aca="false">IF($F19="Done","Done",IF($F19="Not applicable","n/a",IF($F19="Blocked","BLOCKED",IF($B19&lt;Settings!$B$7,"OVERDUE",IF($B19&lt;Settings!$B$7+3,"DUE NOW","Later")))))</f>
        <v>Later</v>
      </c>
      <c r="H19" s="26"/>
    </row>
    <row r="20" customFormat="false" ht="21.75" hidden="false" customHeight="true" outlineLevel="0" collapsed="false">
      <c r="A20" s="28"/>
      <c r="B20" s="23" t="n">
        <f aca="false">Settings!$B$6-10</f>
        <v>46347</v>
      </c>
      <c r="C20" s="24" t="s">
        <v>82</v>
      </c>
      <c r="D20" s="25" t="s">
        <v>89</v>
      </c>
      <c r="E20" s="26" t="s">
        <v>9</v>
      </c>
      <c r="F20" s="26" t="s">
        <v>64</v>
      </c>
      <c r="G20" s="27" t="str">
        <f aca="false">IF($F20="Done","Done",IF($F20="Not applicable","n/a",IF($F20="Blocked","BLOCKED",IF($B20&lt;Settings!$B$7,"OVERDUE",IF($B20&lt;Settings!$B$7+3,"DUE NOW","Later")))))</f>
        <v>Later</v>
      </c>
      <c r="H20" s="26"/>
    </row>
    <row r="21" customFormat="false" ht="21.75" hidden="false" customHeight="true" outlineLevel="0" collapsed="false">
      <c r="A21" s="22" t="s">
        <v>90</v>
      </c>
      <c r="B21" s="23" t="n">
        <f aca="false">Settings!$B$6-9</f>
        <v>46348</v>
      </c>
      <c r="C21" s="24" t="s">
        <v>82</v>
      </c>
      <c r="D21" s="25" t="s">
        <v>91</v>
      </c>
      <c r="E21" s="26" t="s">
        <v>9</v>
      </c>
      <c r="F21" s="26" t="s">
        <v>64</v>
      </c>
      <c r="G21" s="27" t="str">
        <f aca="false">IF($F21="Done","Done",IF($F21="Not applicable","n/a",IF($F21="Blocked","BLOCKED",IF($B21&lt;Settings!$B$7,"OVERDUE",IF($B21&lt;Settings!$B$7+3,"DUE NOW","Later")))))</f>
        <v>Later</v>
      </c>
      <c r="H21" s="26"/>
    </row>
    <row r="22" customFormat="false" ht="21.75" hidden="false" customHeight="true" outlineLevel="0" collapsed="false">
      <c r="A22" s="28"/>
      <c r="B22" s="23" t="n">
        <f aca="false">Settings!$B$6-9</f>
        <v>46348</v>
      </c>
      <c r="C22" s="24" t="s">
        <v>73</v>
      </c>
      <c r="D22" s="25" t="s">
        <v>92</v>
      </c>
      <c r="E22" s="26" t="s">
        <v>7</v>
      </c>
      <c r="F22" s="26" t="s">
        <v>64</v>
      </c>
      <c r="G22" s="27" t="str">
        <f aca="false">IF($F22="Done","Done",IF($F22="Not applicable","n/a",IF($F22="Blocked","BLOCKED",IF($B22&lt;Settings!$B$7,"OVERDUE",IF($B22&lt;Settings!$B$7+3,"DUE NOW","Later")))))</f>
        <v>Later</v>
      </c>
      <c r="H22" s="26"/>
    </row>
    <row r="23" customFormat="false" ht="21.75" hidden="false" customHeight="true" outlineLevel="0" collapsed="false">
      <c r="A23" s="28"/>
      <c r="B23" s="23" t="n">
        <f aca="false">Settings!$B$6-9</f>
        <v>46348</v>
      </c>
      <c r="C23" s="24" t="s">
        <v>93</v>
      </c>
      <c r="D23" s="25" t="s">
        <v>94</v>
      </c>
      <c r="E23" s="26" t="s">
        <v>5</v>
      </c>
      <c r="F23" s="26" t="s">
        <v>64</v>
      </c>
      <c r="G23" s="27" t="str">
        <f aca="false">IF($F23="Done","Done",IF($F23="Not applicable","n/a",IF($F23="Blocked","BLOCKED",IF($B23&lt;Settings!$B$7,"OVERDUE",IF($B23&lt;Settings!$B$7+3,"DUE NOW","Later")))))</f>
        <v>Later</v>
      </c>
      <c r="H23" s="26"/>
    </row>
    <row r="24" customFormat="false" ht="21.75" hidden="false" customHeight="true" outlineLevel="0" collapsed="false">
      <c r="A24" s="22" t="s">
        <v>95</v>
      </c>
      <c r="B24" s="23" t="n">
        <f aca="false">Settings!$B$6-8</f>
        <v>46349</v>
      </c>
      <c r="C24" s="24" t="s">
        <v>87</v>
      </c>
      <c r="D24" s="29" t="s">
        <v>96</v>
      </c>
      <c r="E24" s="26" t="s">
        <v>7</v>
      </c>
      <c r="F24" s="26" t="s">
        <v>64</v>
      </c>
      <c r="G24" s="27" t="str">
        <f aca="false">IF($F24="Done","Done",IF($F24="Not applicable","n/a",IF($F24="Blocked","BLOCKED",IF($B24&lt;Settings!$B$7,"OVERDUE",IF($B24&lt;Settings!$B$7+3,"DUE NOW","Later")))))</f>
        <v>Later</v>
      </c>
      <c r="H24" s="26"/>
    </row>
    <row r="25" customFormat="false" ht="21.75" hidden="false" customHeight="true" outlineLevel="0" collapsed="false">
      <c r="A25" s="28"/>
      <c r="B25" s="23" t="n">
        <f aca="false">Settings!$B$6-8</f>
        <v>46349</v>
      </c>
      <c r="C25" s="24" t="s">
        <v>87</v>
      </c>
      <c r="D25" s="25" t="s">
        <v>97</v>
      </c>
      <c r="E25" s="26" t="s">
        <v>5</v>
      </c>
      <c r="F25" s="26" t="s">
        <v>64</v>
      </c>
      <c r="G25" s="27" t="str">
        <f aca="false">IF($F25="Done","Done",IF($F25="Not applicable","n/a",IF($F25="Blocked","BLOCKED",IF($B25&lt;Settings!$B$7,"OVERDUE",IF($B25&lt;Settings!$B$7+3,"DUE NOW","Later")))))</f>
        <v>Later</v>
      </c>
      <c r="H25" s="26"/>
    </row>
    <row r="26" customFormat="false" ht="21.75" hidden="false" customHeight="true" outlineLevel="0" collapsed="false">
      <c r="A26" s="22" t="s">
        <v>98</v>
      </c>
      <c r="B26" s="23" t="n">
        <f aca="false">Settings!$B$6-7</f>
        <v>46350</v>
      </c>
      <c r="C26" s="24" t="s">
        <v>87</v>
      </c>
      <c r="D26" s="25" t="s">
        <v>99</v>
      </c>
      <c r="E26" s="26" t="s">
        <v>7</v>
      </c>
      <c r="F26" s="26" t="s">
        <v>64</v>
      </c>
      <c r="G26" s="27" t="str">
        <f aca="false">IF($F26="Done","Done",IF($F26="Not applicable","n/a",IF($F26="Blocked","BLOCKED",IF($B26&lt;Settings!$B$7,"OVERDUE",IF($B26&lt;Settings!$B$7+3,"DUE NOW","Later")))))</f>
        <v>Later</v>
      </c>
      <c r="H26" s="26"/>
    </row>
    <row r="27" customFormat="false" ht="21.75" hidden="false" customHeight="true" outlineLevel="0" collapsed="false">
      <c r="A27" s="28"/>
      <c r="B27" s="23" t="n">
        <f aca="false">Settings!$B$6-7</f>
        <v>46350</v>
      </c>
      <c r="C27" s="24" t="s">
        <v>68</v>
      </c>
      <c r="D27" s="25" t="s">
        <v>100</v>
      </c>
      <c r="E27" s="26" t="s">
        <v>7</v>
      </c>
      <c r="F27" s="26" t="s">
        <v>64</v>
      </c>
      <c r="G27" s="27" t="str">
        <f aca="false">IF($F27="Done","Done",IF($F27="Not applicable","n/a",IF($F27="Blocked","BLOCKED",IF($B27&lt;Settings!$B$7,"OVERDUE",IF($B27&lt;Settings!$B$7+3,"DUE NOW","Later")))))</f>
        <v>Later</v>
      </c>
      <c r="H27" s="26"/>
    </row>
    <row r="28" customFormat="false" ht="21.75" hidden="false" customHeight="true" outlineLevel="0" collapsed="false">
      <c r="A28" s="28"/>
      <c r="B28" s="23" t="n">
        <f aca="false">Settings!$B$6-7</f>
        <v>46350</v>
      </c>
      <c r="C28" s="24" t="s">
        <v>65</v>
      </c>
      <c r="D28" s="25" t="s">
        <v>101</v>
      </c>
      <c r="E28" s="26" t="s">
        <v>7</v>
      </c>
      <c r="F28" s="26" t="s">
        <v>64</v>
      </c>
      <c r="G28" s="27" t="str">
        <f aca="false">IF($F28="Done","Done",IF($F28="Not applicable","n/a",IF($F28="Blocked","BLOCKED",IF($B28&lt;Settings!$B$7,"OVERDUE",IF($B28&lt;Settings!$B$7+3,"DUE NOW","Later")))))</f>
        <v>Later</v>
      </c>
      <c r="H28" s="26"/>
    </row>
    <row r="29" customFormat="false" ht="21.75" hidden="false" customHeight="true" outlineLevel="0" collapsed="false">
      <c r="A29" s="22" t="s">
        <v>102</v>
      </c>
      <c r="B29" s="23" t="n">
        <f aca="false">Settings!$B$6-6</f>
        <v>46351</v>
      </c>
      <c r="C29" s="24" t="s">
        <v>87</v>
      </c>
      <c r="D29" s="29" t="s">
        <v>103</v>
      </c>
      <c r="E29" s="26" t="s">
        <v>7</v>
      </c>
      <c r="F29" s="26" t="s">
        <v>64</v>
      </c>
      <c r="G29" s="27" t="str">
        <f aca="false">IF($F29="Done","Done",IF($F29="Not applicable","n/a",IF($F29="Blocked","BLOCKED",IF($B29&lt;Settings!$B$7,"OVERDUE",IF($B29&lt;Settings!$B$7+3,"DUE NOW","Later")))))</f>
        <v>Later</v>
      </c>
      <c r="H29" s="26"/>
    </row>
    <row r="30" customFormat="false" ht="21.75" hidden="false" customHeight="true" outlineLevel="0" collapsed="false">
      <c r="A30" s="28"/>
      <c r="B30" s="23" t="n">
        <f aca="false">Settings!$B$6-6</f>
        <v>46351</v>
      </c>
      <c r="C30" s="24" t="s">
        <v>62</v>
      </c>
      <c r="D30" s="25" t="s">
        <v>104</v>
      </c>
      <c r="E30" s="26" t="s">
        <v>9</v>
      </c>
      <c r="F30" s="26" t="s">
        <v>64</v>
      </c>
      <c r="G30" s="27" t="str">
        <f aca="false">IF($F30="Done","Done",IF($F30="Not applicable","n/a",IF($F30="Blocked","BLOCKED",IF($B30&lt;Settings!$B$7,"OVERDUE",IF($B30&lt;Settings!$B$7+3,"DUE NOW","Later")))))</f>
        <v>Later</v>
      </c>
      <c r="H30" s="26"/>
    </row>
    <row r="31" customFormat="false" ht="21.75" hidden="false" customHeight="true" outlineLevel="0" collapsed="false">
      <c r="A31" s="22" t="s">
        <v>105</v>
      </c>
      <c r="B31" s="23" t="n">
        <f aca="false">Settings!$B$6-5</f>
        <v>46352</v>
      </c>
      <c r="C31" s="24" t="s">
        <v>93</v>
      </c>
      <c r="D31" s="25" t="s">
        <v>106</v>
      </c>
      <c r="E31" s="26" t="s">
        <v>5</v>
      </c>
      <c r="F31" s="26" t="s">
        <v>64</v>
      </c>
      <c r="G31" s="27" t="str">
        <f aca="false">IF($F31="Done","Done",IF($F31="Not applicable","n/a",IF($F31="Blocked","BLOCKED",IF($B31&lt;Settings!$B$7,"OVERDUE",IF($B31&lt;Settings!$B$7+3,"DUE NOW","Later")))))</f>
        <v>Later</v>
      </c>
      <c r="H31" s="26"/>
    </row>
    <row r="32" customFormat="false" ht="21.75" hidden="false" customHeight="true" outlineLevel="0" collapsed="false">
      <c r="A32" s="28"/>
      <c r="B32" s="23" t="n">
        <f aca="false">Settings!$B$6-5</f>
        <v>46352</v>
      </c>
      <c r="C32" s="24" t="s">
        <v>93</v>
      </c>
      <c r="D32" s="25" t="s">
        <v>107</v>
      </c>
      <c r="E32" s="26" t="s">
        <v>5</v>
      </c>
      <c r="F32" s="26" t="s">
        <v>64</v>
      </c>
      <c r="G32" s="27" t="str">
        <f aca="false">IF($F32="Done","Done",IF($F32="Not applicable","n/a",IF($F32="Blocked","BLOCKED",IF($B32&lt;Settings!$B$7,"OVERDUE",IF($B32&lt;Settings!$B$7+3,"DUE NOW","Later")))))</f>
        <v>Later</v>
      </c>
      <c r="H32" s="26"/>
    </row>
    <row r="33" customFormat="false" ht="21.75" hidden="false" customHeight="true" outlineLevel="0" collapsed="false">
      <c r="A33" s="28"/>
      <c r="B33" s="23" t="n">
        <f aca="false">Settings!$B$6-5</f>
        <v>46352</v>
      </c>
      <c r="C33" s="24" t="s">
        <v>73</v>
      </c>
      <c r="D33" s="25" t="s">
        <v>108</v>
      </c>
      <c r="E33" s="26" t="s">
        <v>7</v>
      </c>
      <c r="F33" s="26" t="s">
        <v>64</v>
      </c>
      <c r="G33" s="27" t="str">
        <f aca="false">IF($F33="Done","Done",IF($F33="Not applicable","n/a",IF($F33="Blocked","BLOCKED",IF($B33&lt;Settings!$B$7,"OVERDUE",IF($B33&lt;Settings!$B$7+3,"DUE NOW","Later")))))</f>
        <v>Later</v>
      </c>
      <c r="H33" s="26"/>
    </row>
    <row r="34" customFormat="false" ht="21.75" hidden="false" customHeight="true" outlineLevel="0" collapsed="false">
      <c r="A34" s="22" t="s">
        <v>109</v>
      </c>
      <c r="B34" s="23" t="n">
        <f aca="false">Settings!$B$6-4</f>
        <v>46353</v>
      </c>
      <c r="C34" s="24" t="s">
        <v>68</v>
      </c>
      <c r="D34" s="25" t="s">
        <v>110</v>
      </c>
      <c r="E34" s="26" t="s">
        <v>5</v>
      </c>
      <c r="F34" s="26" t="s">
        <v>64</v>
      </c>
      <c r="G34" s="27" t="str">
        <f aca="false">IF($F34="Done","Done",IF($F34="Not applicable","n/a",IF($F34="Blocked","BLOCKED",IF($B34&lt;Settings!$B$7,"OVERDUE",IF($B34&lt;Settings!$B$7+3,"DUE NOW","Later")))))</f>
        <v>Later</v>
      </c>
      <c r="H34" s="26"/>
    </row>
    <row r="35" customFormat="false" ht="21.75" hidden="false" customHeight="true" outlineLevel="0" collapsed="false">
      <c r="A35" s="28"/>
      <c r="B35" s="23" t="n">
        <f aca="false">Settings!$B$6-4</f>
        <v>46353</v>
      </c>
      <c r="C35" s="24" t="s">
        <v>68</v>
      </c>
      <c r="D35" s="25" t="s">
        <v>111</v>
      </c>
      <c r="E35" s="26" t="s">
        <v>7</v>
      </c>
      <c r="F35" s="26" t="s">
        <v>64</v>
      </c>
      <c r="G35" s="27" t="str">
        <f aca="false">IF($F35="Done","Done",IF($F35="Not applicable","n/a",IF($F35="Blocked","BLOCKED",IF($B35&lt;Settings!$B$7,"OVERDUE",IF($B35&lt;Settings!$B$7+3,"DUE NOW","Later")))))</f>
        <v>Later</v>
      </c>
      <c r="H35" s="26"/>
    </row>
    <row r="36" customFormat="false" ht="21.75" hidden="false" customHeight="true" outlineLevel="0" collapsed="false">
      <c r="A36" s="28"/>
      <c r="B36" s="23" t="n">
        <f aca="false">Settings!$B$6-4</f>
        <v>46353</v>
      </c>
      <c r="C36" s="24" t="s">
        <v>82</v>
      </c>
      <c r="D36" s="25" t="s">
        <v>112</v>
      </c>
      <c r="E36" s="26" t="s">
        <v>9</v>
      </c>
      <c r="F36" s="26" t="s">
        <v>64</v>
      </c>
      <c r="G36" s="27" t="str">
        <f aca="false">IF($F36="Done","Done",IF($F36="Not applicable","n/a",IF($F36="Blocked","BLOCKED",IF($B36&lt;Settings!$B$7,"OVERDUE",IF($B36&lt;Settings!$B$7+3,"DUE NOW","Later")))))</f>
        <v>Later</v>
      </c>
      <c r="H36" s="26"/>
    </row>
    <row r="37" customFormat="false" ht="21.75" hidden="false" customHeight="true" outlineLevel="0" collapsed="false">
      <c r="A37" s="22" t="s">
        <v>113</v>
      </c>
      <c r="B37" s="23" t="n">
        <f aca="false">Settings!$B$6-3</f>
        <v>46354</v>
      </c>
      <c r="C37" s="24" t="s">
        <v>87</v>
      </c>
      <c r="D37" s="29" t="s">
        <v>114</v>
      </c>
      <c r="E37" s="26" t="s">
        <v>7</v>
      </c>
      <c r="F37" s="26" t="s">
        <v>64</v>
      </c>
      <c r="G37" s="27" t="str">
        <f aca="false">IF($F37="Done","Done",IF($F37="Not applicable","n/a",IF($F37="Blocked","BLOCKED",IF($B37&lt;Settings!$B$7,"OVERDUE",IF($B37&lt;Settings!$B$7+3,"DUE NOW","Later")))))</f>
        <v>Later</v>
      </c>
      <c r="H37" s="26"/>
    </row>
    <row r="38" customFormat="false" ht="21.75" hidden="false" customHeight="true" outlineLevel="0" collapsed="false">
      <c r="A38" s="28"/>
      <c r="B38" s="23" t="n">
        <f aca="false">Settings!$B$6-3</f>
        <v>46354</v>
      </c>
      <c r="C38" s="24" t="s">
        <v>5</v>
      </c>
      <c r="D38" s="25" t="s">
        <v>115</v>
      </c>
      <c r="E38" s="26" t="s">
        <v>5</v>
      </c>
      <c r="F38" s="26" t="s">
        <v>64</v>
      </c>
      <c r="G38" s="27" t="str">
        <f aca="false">IF($F38="Done","Done",IF($F38="Not applicable","n/a",IF($F38="Blocked","BLOCKED",IF($B38&lt;Settings!$B$7,"OVERDUE",IF($B38&lt;Settings!$B$7+3,"DUE NOW","Later")))))</f>
        <v>Later</v>
      </c>
      <c r="H38" s="26"/>
    </row>
    <row r="39" customFormat="false" ht="21.75" hidden="false" customHeight="true" outlineLevel="0" collapsed="false">
      <c r="A39" s="22" t="s">
        <v>116</v>
      </c>
      <c r="B39" s="23" t="n">
        <f aca="false">Settings!$B$6-2</f>
        <v>46355</v>
      </c>
      <c r="C39" s="24" t="s">
        <v>117</v>
      </c>
      <c r="D39" s="25" t="s">
        <v>118</v>
      </c>
      <c r="E39" s="26" t="s">
        <v>7</v>
      </c>
      <c r="F39" s="26" t="s">
        <v>64</v>
      </c>
      <c r="G39" s="27" t="str">
        <f aca="false">IF($F39="Done","Done",IF($F39="Not applicable","n/a",IF($F39="Blocked","BLOCKED",IF($B39&lt;Settings!$B$7,"OVERDUE",IF($B39&lt;Settings!$B$7+3,"DUE NOW","Later")))))</f>
        <v>Later</v>
      </c>
      <c r="H39" s="26"/>
    </row>
    <row r="40" customFormat="false" ht="21.75" hidden="false" customHeight="true" outlineLevel="0" collapsed="false">
      <c r="A40" s="28"/>
      <c r="B40" s="23" t="n">
        <f aca="false">Settings!$B$6-2</f>
        <v>46355</v>
      </c>
      <c r="C40" s="24" t="s">
        <v>117</v>
      </c>
      <c r="D40" s="25" t="s">
        <v>119</v>
      </c>
      <c r="E40" s="26" t="s">
        <v>11</v>
      </c>
      <c r="F40" s="26" t="s">
        <v>64</v>
      </c>
      <c r="G40" s="27" t="str">
        <f aca="false">IF($F40="Done","Done",IF($F40="Not applicable","n/a",IF($F40="Blocked","BLOCKED",IF($B40&lt;Settings!$B$7,"OVERDUE",IF($B40&lt;Settings!$B$7+3,"DUE NOW","Later")))))</f>
        <v>Later</v>
      </c>
      <c r="H40" s="26"/>
    </row>
    <row r="41" customFormat="false" ht="21.75" hidden="false" customHeight="true" outlineLevel="0" collapsed="false">
      <c r="A41" s="28"/>
      <c r="B41" s="23" t="n">
        <f aca="false">Settings!$B$6-2</f>
        <v>46355</v>
      </c>
      <c r="C41" s="24" t="s">
        <v>65</v>
      </c>
      <c r="D41" s="25" t="s">
        <v>120</v>
      </c>
      <c r="E41" s="26" t="s">
        <v>5</v>
      </c>
      <c r="F41" s="26" t="s">
        <v>64</v>
      </c>
      <c r="G41" s="27" t="str">
        <f aca="false">IF($F41="Done","Done",IF($F41="Not applicable","n/a",IF($F41="Blocked","BLOCKED",IF($B41&lt;Settings!$B$7,"OVERDUE",IF($B41&lt;Settings!$B$7+3,"DUE NOW","Later")))))</f>
        <v>Later</v>
      </c>
      <c r="H41" s="26"/>
    </row>
    <row r="42" customFormat="false" ht="21.75" hidden="false" customHeight="true" outlineLevel="0" collapsed="false">
      <c r="A42" s="22" t="s">
        <v>121</v>
      </c>
      <c r="B42" s="23" t="n">
        <f aca="false">Settings!$B$6-1</f>
        <v>46356</v>
      </c>
      <c r="C42" s="24" t="s">
        <v>117</v>
      </c>
      <c r="D42" s="25" t="s">
        <v>122</v>
      </c>
      <c r="E42" s="26" t="s">
        <v>5</v>
      </c>
      <c r="F42" s="26" t="s">
        <v>64</v>
      </c>
      <c r="G42" s="27" t="str">
        <f aca="false">IF($F42="Done","Done",IF($F42="Not applicable","n/a",IF($F42="Blocked","BLOCKED",IF($B42&lt;Settings!$B$7,"OVERDUE",IF($B42&lt;Settings!$B$7+3,"DUE NOW","Later")))))</f>
        <v>Later</v>
      </c>
      <c r="H42" s="26"/>
    </row>
    <row r="43" customFormat="false" ht="21.75" hidden="false" customHeight="true" outlineLevel="0" collapsed="false">
      <c r="A43" s="28"/>
      <c r="B43" s="23" t="n">
        <f aca="false">Settings!$B$6-1</f>
        <v>46356</v>
      </c>
      <c r="C43" s="24" t="s">
        <v>82</v>
      </c>
      <c r="D43" s="25" t="s">
        <v>123</v>
      </c>
      <c r="E43" s="26" t="s">
        <v>9</v>
      </c>
      <c r="F43" s="26" t="s">
        <v>64</v>
      </c>
      <c r="G43" s="27" t="str">
        <f aca="false">IF($F43="Done","Done",IF($F43="Not applicable","n/a",IF($F43="Blocked","BLOCKED",IF($B43&lt;Settings!$B$7,"OVERDUE",IF($B43&lt;Settings!$B$7+3,"DUE NOW","Later")))))</f>
        <v>Later</v>
      </c>
      <c r="H43" s="26"/>
    </row>
    <row r="44" customFormat="false" ht="21.75" hidden="false" customHeight="true" outlineLevel="0" collapsed="false">
      <c r="A44" s="28"/>
      <c r="B44" s="23" t="n">
        <f aca="false">Settings!$B$6-1</f>
        <v>46356</v>
      </c>
      <c r="C44" s="24" t="s">
        <v>117</v>
      </c>
      <c r="D44" s="25" t="s">
        <v>124</v>
      </c>
      <c r="E44" s="26" t="s">
        <v>7</v>
      </c>
      <c r="F44" s="26" t="s">
        <v>64</v>
      </c>
      <c r="G44" s="27" t="str">
        <f aca="false">IF($F44="Done","Done",IF($F44="Not applicable","n/a",IF($F44="Blocked","BLOCKED",IF($B44&lt;Settings!$B$7,"OVERDUE",IF($B44&lt;Settings!$B$7+3,"DUE NOW","Later")))))</f>
        <v>Later</v>
      </c>
      <c r="H44" s="26"/>
    </row>
    <row r="45" customFormat="false" ht="21.75" hidden="false" customHeight="true" outlineLevel="0" collapsed="false">
      <c r="A45" s="28"/>
      <c r="B45" s="23" t="n">
        <f aca="false">Settings!$B$6-1</f>
        <v>46356</v>
      </c>
      <c r="C45" s="24" t="s">
        <v>5</v>
      </c>
      <c r="D45" s="25" t="s">
        <v>125</v>
      </c>
      <c r="E45" s="26" t="s">
        <v>5</v>
      </c>
      <c r="F45" s="26" t="s">
        <v>64</v>
      </c>
      <c r="G45" s="27" t="str">
        <f aca="false">IF($F45="Done","Done",IF($F45="Not applicable","n/a",IF($F45="Blocked","BLOCKED",IF($B45&lt;Settings!$B$7,"OVERDUE",IF($B45&lt;Settings!$B$7+3,"DUE NOW","Later")))))</f>
        <v>Later</v>
      </c>
      <c r="H45" s="26"/>
    </row>
    <row r="46" customFormat="false" ht="21.75" hidden="false" customHeight="true" outlineLevel="0" collapsed="false">
      <c r="A46" s="30" t="s">
        <v>126</v>
      </c>
      <c r="B46" s="31" t="n">
        <f aca="false">Settings!$B$6-0</f>
        <v>46357</v>
      </c>
      <c r="C46" s="24" t="s">
        <v>126</v>
      </c>
      <c r="D46" s="29" t="s">
        <v>127</v>
      </c>
      <c r="E46" s="26" t="s">
        <v>5</v>
      </c>
      <c r="F46" s="26" t="s">
        <v>64</v>
      </c>
      <c r="G46" s="27" t="str">
        <f aca="false">IF($F46="Done","Done",IF($F46="Not applicable","n/a",IF($F46="Blocked","BLOCKED",IF($B46&lt;Settings!$B$7,"OVERDUE",IF($B46&lt;Settings!$B$7+3,"DUE NOW","Later")))))</f>
        <v>Later</v>
      </c>
      <c r="H46" s="26"/>
    </row>
    <row r="47" customFormat="false" ht="21.75" hidden="false" customHeight="true" outlineLevel="0" collapsed="false">
      <c r="A47" s="32"/>
      <c r="B47" s="31" t="n">
        <f aca="false">Settings!$B$6-0</f>
        <v>46357</v>
      </c>
      <c r="C47" s="24" t="s">
        <v>126</v>
      </c>
      <c r="D47" s="29" t="s">
        <v>128</v>
      </c>
      <c r="E47" s="26" t="s">
        <v>7</v>
      </c>
      <c r="F47" s="26" t="s">
        <v>64</v>
      </c>
      <c r="G47" s="27" t="str">
        <f aca="false">IF($F47="Done","Done",IF($F47="Not applicable","n/a",IF($F47="Blocked","BLOCKED",IF($B47&lt;Settings!$B$7,"OVERDUE",IF($B47&lt;Settings!$B$7+3,"DUE NOW","Later")))))</f>
        <v>Later</v>
      </c>
      <c r="H47" s="26"/>
    </row>
    <row r="48" customFormat="false" ht="21.75" hidden="false" customHeight="true" outlineLevel="0" collapsed="false">
      <c r="A48" s="32"/>
      <c r="B48" s="31" t="n">
        <f aca="false">Settings!$B$6-0</f>
        <v>46357</v>
      </c>
      <c r="C48" s="24" t="s">
        <v>126</v>
      </c>
      <c r="D48" s="29" t="s">
        <v>129</v>
      </c>
      <c r="E48" s="26" t="s">
        <v>7</v>
      </c>
      <c r="F48" s="26" t="s">
        <v>64</v>
      </c>
      <c r="G48" s="27" t="str">
        <f aca="false">IF($F48="Done","Done",IF($F48="Not applicable","n/a",IF($F48="Blocked","BLOCKED",IF($B48&lt;Settings!$B$7,"OVERDUE",IF($B48&lt;Settings!$B$7+3,"DUE NOW","Later")))))</f>
        <v>Later</v>
      </c>
      <c r="H48" s="26"/>
    </row>
    <row r="50" customFormat="false" ht="15" hidden="false" customHeight="true" outlineLevel="0" collapsed="false">
      <c r="C50" s="33" t="s">
        <v>130</v>
      </c>
    </row>
    <row r="51" customFormat="false" ht="15" hidden="false" customHeight="true" outlineLevel="0" collapsed="false">
      <c r="C51" s="15" t="s">
        <v>131</v>
      </c>
      <c r="D51" s="34" t="n">
        <f aca="false">COUNTIF($F$7:$F$48,"Done")</f>
        <v>0</v>
      </c>
    </row>
    <row r="52" customFormat="false" ht="15" hidden="false" customHeight="true" outlineLevel="0" collapsed="false">
      <c r="C52" s="15" t="s">
        <v>132</v>
      </c>
      <c r="D52" s="34" t="n">
        <f aca="false">COUNTIF($F$7:$F$48,"In progress")</f>
        <v>0</v>
      </c>
    </row>
    <row r="53" customFormat="false" ht="15" hidden="false" customHeight="true" outlineLevel="0" collapsed="false">
      <c r="C53" s="15" t="s">
        <v>64</v>
      </c>
      <c r="D53" s="34" t="n">
        <f aca="false">COUNTIF($F$7:$F$48,"Not started")</f>
        <v>42</v>
      </c>
    </row>
    <row r="54" customFormat="false" ht="15" hidden="false" customHeight="true" outlineLevel="0" collapsed="false">
      <c r="C54" s="15" t="s">
        <v>133</v>
      </c>
      <c r="D54" s="34" t="n">
        <f aca="false">COUNTIF($F$7:$F$48,"Blocked")</f>
        <v>0</v>
      </c>
    </row>
    <row r="55" customFormat="false" ht="15" hidden="false" customHeight="true" outlineLevel="0" collapsed="false">
      <c r="C55" s="15" t="s">
        <v>134</v>
      </c>
      <c r="D55" s="34" t="n">
        <f aca="false">COUNTIF($G$7:$G$48,"OVERDUE")</f>
        <v>0</v>
      </c>
    </row>
    <row r="57" customFormat="false" ht="19.5" hidden="false" customHeight="true" outlineLevel="0" collapsed="false">
      <c r="C57" s="17" t="s">
        <v>135</v>
      </c>
      <c r="D57" s="35" t="n">
        <f aca="false">IFERROR(COUNTIF($F$7:$F$48,"Done")/(COUNTA($D$7:$D$48)-COUNTIF($F$7:$F$48,"Not applicable")),0)</f>
        <v>0</v>
      </c>
    </row>
    <row r="59" customFormat="false" ht="15" hidden="false" customHeight="true" outlineLevel="0" collapsed="false">
      <c r="A59" s="13" t="s">
        <v>136</v>
      </c>
    </row>
  </sheetData>
  <sheetProtection sheet="true" password="b7e1" objects="true" scenarios="true" formatCells="false" formatColumns="false" formatRows="false" sort="false" autoFilter="false"/>
  <conditionalFormatting sqref="G7:G48">
    <cfRule type="cellIs" priority="2" operator="equal" aboveAverage="0" equalAverage="0" bottom="0" percent="0" rank="0" text="" dxfId="0">
      <formula>"OVERDUE"</formula>
    </cfRule>
    <cfRule type="cellIs" priority="3" operator="equal" aboveAverage="0" equalAverage="0" bottom="0" percent="0" rank="0" text="" dxfId="0">
      <formula>"BLOCKED"</formula>
    </cfRule>
    <cfRule type="cellIs" priority="4" operator="equal" aboveAverage="0" equalAverage="0" bottom="0" percent="0" rank="0" text="" dxfId="1">
      <formula>"DUE NOW"</formula>
    </cfRule>
    <cfRule type="cellIs" priority="5" operator="equal" aboveAverage="0" equalAverage="0" bottom="0" percent="0" rank="0" text="" dxfId="2">
      <formula>"Done"</formula>
    </cfRule>
  </conditionalFormatting>
  <dataValidations count="2">
    <dataValidation allowBlank="true" errorStyle="stop" operator="between" showDropDown="false" showErrorMessage="false" showInputMessage="false" sqref="F7:F48" type="list">
      <formula1>"Not started,In progress,Done,Blocked,Not applicable"</formula1>
      <formula2>0</formula2>
    </dataValidation>
    <dataValidation allowBlank="true" errorStyle="stop" operator="between" showDropDown="false" showErrorMessage="false" showInputMessage="false" sqref="E7:E48" type="list">
      <formula1>"Owner,General manager,Head chef,Project manager,Contractor,HR,Supplier"</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&amp;K6b6157Back of House - Pre-Opening System (Free Edition)&amp;R&amp;8 &amp;K6b6157backofhouseco.com</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4" min="3" style="1" width="22"/>
    <col collapsed="false" customWidth="true" hidden="false" outlineLevel="0" max="5" min="5" style="1" width="34"/>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8" customFormat="false" ht="18" hidden="false" customHeight="true" outlineLevel="0" collapsed="false"/>
    <row r="9" customFormat="false" ht="25.5" hidden="false" customHeight="true" outlineLevel="0" collapsed="false">
      <c r="B9" s="2" t="s">
        <v>137</v>
      </c>
      <c r="C9" s="2"/>
      <c r="D9" s="2"/>
      <c r="E9" s="2"/>
    </row>
    <row r="10" customFormat="false" ht="15" hidden="false" customHeight="true" outlineLevel="0" collapsed="false">
      <c r="B10" s="3" t="s">
        <v>138</v>
      </c>
      <c r="C10" s="3"/>
      <c r="D10" s="3"/>
      <c r="E10" s="3"/>
    </row>
    <row r="12" customFormat="false" ht="18.75" hidden="false" customHeight="true" outlineLevel="0" collapsed="false">
      <c r="B12" s="14" t="s">
        <v>139</v>
      </c>
      <c r="C12" s="8"/>
      <c r="D12" s="8"/>
      <c r="E12" s="8"/>
    </row>
    <row r="13" customFormat="false" ht="15" hidden="false" customHeight="true" outlineLevel="0" collapsed="false">
      <c r="B13" s="36" t="s">
        <v>140</v>
      </c>
      <c r="C13" s="36"/>
      <c r="D13" s="36"/>
      <c r="E13" s="36"/>
    </row>
    <row r="14" customFormat="false" ht="19.5" hidden="false" customHeight="true" outlineLevel="0" collapsed="false">
      <c r="B14" s="37" t="s">
        <v>141</v>
      </c>
      <c r="C14" s="38" t="n">
        <f aca="false">COUNTA(Countdown!$D$7:$D$48)</f>
        <v>42</v>
      </c>
    </row>
    <row r="15" customFormat="false" ht="19.5" hidden="false" customHeight="true" outlineLevel="0" collapsed="false">
      <c r="B15" s="37" t="s">
        <v>142</v>
      </c>
      <c r="C15" s="38" t="n">
        <f aca="false">COUNTIF(Countdown!$F$7:$F$48,"Done")</f>
        <v>0</v>
      </c>
    </row>
    <row r="16" customFormat="false" ht="19.5" hidden="false" customHeight="true" outlineLevel="0" collapsed="false">
      <c r="B16" s="37" t="s">
        <v>143</v>
      </c>
      <c r="C16" s="38" t="n">
        <f aca="false">COUNTIF(Countdown!$G$7:$G$48,"OVERDUE")</f>
        <v>0</v>
      </c>
    </row>
    <row r="17" customFormat="false" ht="19.5" hidden="false" customHeight="true" outlineLevel="0" collapsed="false">
      <c r="B17" s="37" t="s">
        <v>135</v>
      </c>
      <c r="C17" s="39" t="n">
        <f aca="false">Countdown!$D$57</f>
        <v>0</v>
      </c>
    </row>
    <row r="19" customFormat="false" ht="42" hidden="false" customHeight="true" outlineLevel="0" collapsed="false">
      <c r="B19" s="40" t="str">
        <f aca="false">"This countdown holds "&amp;COUNTA(Countdown!$D$7:$D$48)&amp;" tasks across the last fourteen days. By D-14 the things that decide whether you open on time are already settled — the licence, the equipment, the visas, the fit-out. All of that happens between D-120 and D-15, and none of it is in this file."</f>
        <v>This countdown holds 42 tasks across the last fourteen days. By D-14 the things that decide whether you open on time are already settled — the licence, the equipment, the visas, the fit-out. All of that happens between D-120 and D-15, and none of it is in this file.</v>
      </c>
      <c r="C19" s="40"/>
      <c r="D19" s="40"/>
      <c r="E19" s="40"/>
    </row>
    <row r="21" customFormat="false" ht="18.75" hidden="false" customHeight="true" outlineLevel="0" collapsed="false">
      <c r="B21" s="14" t="s">
        <v>144</v>
      </c>
      <c r="C21" s="8"/>
      <c r="D21" s="8"/>
      <c r="E21" s="8"/>
    </row>
    <row r="22" customFormat="false" ht="19.5" hidden="false" customHeight="true" outlineLevel="0" collapsed="false">
      <c r="B22" s="41"/>
      <c r="C22" s="41" t="s">
        <v>145</v>
      </c>
      <c r="D22" s="41" t="s">
        <v>146</v>
      </c>
      <c r="E22" s="41"/>
    </row>
    <row r="23" customFormat="false" ht="18.75" hidden="false" customHeight="true" outlineLevel="0" collapsed="false">
      <c r="B23" s="25" t="s">
        <v>147</v>
      </c>
      <c r="C23" s="42" t="s">
        <v>148</v>
      </c>
      <c r="D23" s="43" t="s">
        <v>149</v>
      </c>
    </row>
    <row r="24" customFormat="false" ht="18.75" hidden="false" customHeight="true" outlineLevel="0" collapsed="false">
      <c r="B24" s="25" t="s">
        <v>150</v>
      </c>
      <c r="C24" s="42" t="s">
        <v>61</v>
      </c>
      <c r="D24" s="43" t="s">
        <v>151</v>
      </c>
    </row>
    <row r="25" customFormat="false" ht="18.75" hidden="false" customHeight="true" outlineLevel="0" collapsed="false">
      <c r="B25" s="25" t="s">
        <v>152</v>
      </c>
      <c r="C25" s="42" t="s">
        <v>153</v>
      </c>
      <c r="D25" s="43" t="s">
        <v>154</v>
      </c>
    </row>
    <row r="26" customFormat="false" ht="18.75" hidden="false" customHeight="true" outlineLevel="0" collapsed="false">
      <c r="B26" s="25" t="s">
        <v>155</v>
      </c>
      <c r="C26" s="42" t="s">
        <v>156</v>
      </c>
      <c r="D26" s="43" t="s">
        <v>157</v>
      </c>
    </row>
    <row r="27" customFormat="false" ht="18.75" hidden="false" customHeight="true" outlineLevel="0" collapsed="false">
      <c r="B27" s="25" t="s">
        <v>158</v>
      </c>
      <c r="C27" s="42" t="s">
        <v>159</v>
      </c>
      <c r="D27" s="43" t="s">
        <v>159</v>
      </c>
    </row>
    <row r="28" customFormat="false" ht="18.75" hidden="false" customHeight="true" outlineLevel="0" collapsed="false">
      <c r="B28" s="25" t="s">
        <v>160</v>
      </c>
      <c r="C28" s="42" t="s">
        <v>161</v>
      </c>
      <c r="D28" s="43" t="s">
        <v>162</v>
      </c>
    </row>
    <row r="29" customFormat="false" ht="18.75" hidden="false" customHeight="true" outlineLevel="0" collapsed="false">
      <c r="B29" s="25" t="s">
        <v>163</v>
      </c>
      <c r="C29" s="42" t="s">
        <v>161</v>
      </c>
      <c r="D29" s="43" t="s">
        <v>159</v>
      </c>
    </row>
    <row r="30" customFormat="false" ht="18.75" hidden="false" customHeight="true" outlineLevel="0" collapsed="false">
      <c r="B30" s="25" t="s">
        <v>164</v>
      </c>
      <c r="C30" s="42" t="s">
        <v>161</v>
      </c>
      <c r="D30" s="43" t="s">
        <v>165</v>
      </c>
    </row>
    <row r="31" customFormat="false" ht="18.75" hidden="false" customHeight="true" outlineLevel="0" collapsed="false">
      <c r="B31" s="25" t="s">
        <v>166</v>
      </c>
      <c r="C31" s="42" t="s">
        <v>161</v>
      </c>
      <c r="D31" s="43" t="s">
        <v>167</v>
      </c>
    </row>
    <row r="32" customFormat="false" ht="18.75" hidden="false" customHeight="true" outlineLevel="0" collapsed="false">
      <c r="B32" s="25" t="s">
        <v>168</v>
      </c>
      <c r="C32" s="42" t="s">
        <v>161</v>
      </c>
      <c r="D32" s="43" t="s">
        <v>159</v>
      </c>
    </row>
    <row r="33" customFormat="false" ht="18.75" hidden="false" customHeight="true" outlineLevel="0" collapsed="false">
      <c r="B33" s="25" t="s">
        <v>169</v>
      </c>
      <c r="C33" s="42" t="s">
        <v>161</v>
      </c>
      <c r="D33" s="43" t="s">
        <v>170</v>
      </c>
    </row>
    <row r="34" customFormat="false" ht="18.75" hidden="false" customHeight="true" outlineLevel="0" collapsed="false">
      <c r="B34" s="25" t="s">
        <v>171</v>
      </c>
      <c r="C34" s="42" t="s">
        <v>172</v>
      </c>
      <c r="D34" s="43" t="s">
        <v>173</v>
      </c>
    </row>
    <row r="36" customFormat="false" ht="18.75" hidden="false" customHeight="true" outlineLevel="0" collapsed="false">
      <c r="B36" s="14" t="s">
        <v>174</v>
      </c>
      <c r="C36" s="8"/>
      <c r="D36" s="8"/>
      <c r="E36" s="8"/>
    </row>
    <row r="37" customFormat="false" ht="15" hidden="false" customHeight="true" outlineLevel="0" collapsed="false">
      <c r="B37" s="36" t="s">
        <v>175</v>
      </c>
      <c r="C37" s="36"/>
      <c r="D37" s="36"/>
      <c r="E37" s="36"/>
    </row>
    <row r="38" customFormat="false" ht="19.5" hidden="false" customHeight="true" outlineLevel="0" collapsed="false">
      <c r="B38" s="33" t="s">
        <v>176</v>
      </c>
      <c r="C38" s="44" t="n">
        <v>50</v>
      </c>
    </row>
    <row r="40" customFormat="false" ht="18" hidden="false" customHeight="true" outlineLevel="0" collapsed="false">
      <c r="B40" s="37" t="s">
        <v>177</v>
      </c>
      <c r="C40" s="45" t="n">
        <v>8</v>
      </c>
      <c r="D40" s="46" t="n">
        <f aca="false">$C40*$C$38</f>
        <v>400</v>
      </c>
    </row>
    <row r="41" customFormat="false" ht="18" hidden="false" customHeight="true" outlineLevel="0" collapsed="false">
      <c r="B41" s="37" t="s">
        <v>178</v>
      </c>
      <c r="C41" s="45" t="n">
        <v>7</v>
      </c>
      <c r="D41" s="46" t="n">
        <f aca="false">$C41*$C$38</f>
        <v>350</v>
      </c>
    </row>
    <row r="42" customFormat="false" ht="18" hidden="false" customHeight="true" outlineLevel="0" collapsed="false">
      <c r="B42" s="37" t="s">
        <v>179</v>
      </c>
      <c r="C42" s="45" t="n">
        <v>15</v>
      </c>
      <c r="D42" s="46" t="n">
        <f aca="false">$C42*$C$38</f>
        <v>750</v>
      </c>
    </row>
    <row r="43" customFormat="false" ht="18" hidden="false" customHeight="true" outlineLevel="0" collapsed="false">
      <c r="B43" s="37" t="s">
        <v>180</v>
      </c>
      <c r="C43" s="45" t="n">
        <v>15</v>
      </c>
      <c r="D43" s="46" t="n">
        <f aca="false">$C43*$C$38</f>
        <v>750</v>
      </c>
    </row>
    <row r="44" customFormat="false" ht="15.75" hidden="false" customHeight="true" outlineLevel="0" collapsed="false">
      <c r="B44" s="47" t="s">
        <v>181</v>
      </c>
      <c r="C44" s="48" t="n">
        <f aca="false">SUM($C$40:$C$43)</f>
        <v>45</v>
      </c>
      <c r="D44" s="49" t="n">
        <f aca="false">SUM($D$40:$D$43)</f>
        <v>2250</v>
      </c>
    </row>
    <row r="46" customFormat="false" ht="39.75" hidden="false" customHeight="true" outlineLevel="0" collapsed="false">
      <c r="B46" s="40" t="str">
        <f aca="false">"About "&amp;TEXT($C$44,"#,##0")&amp;" hours of your own time, worth "&amp;TEXT($D$44,"$#,##0")&amp;" at the figure above — roughly "&amp;TEXT(IFERROR($D$44/149,0),"#,##0")&amp;" times the price of the finished file. And that is the first build only; every correction afterwards is yours too."</f>
        <v>About 45 hours of your own time, worth $2,250 at the figure above — roughly 15 times the price of the finished file. And that is the first build only; every correction afterwards is yours too.</v>
      </c>
      <c r="C46" s="40"/>
      <c r="D46" s="40"/>
      <c r="E46" s="40"/>
    </row>
    <row r="48" customFormat="false" ht="18.75" hidden="false" customHeight="true" outlineLevel="0" collapsed="false">
      <c r="B48" s="14" t="s">
        <v>182</v>
      </c>
      <c r="C48" s="8"/>
      <c r="D48" s="8"/>
      <c r="E48" s="8"/>
    </row>
    <row r="49" customFormat="false" ht="43.5" hidden="false" customHeight="true" outlineLevel="0" collapsed="false">
      <c r="B49" s="50" t="s">
        <v>183</v>
      </c>
      <c r="C49" s="50"/>
      <c r="D49" s="50"/>
      <c r="E49" s="50"/>
    </row>
    <row r="51" customFormat="false" ht="15.75" hidden="false" customHeight="true" outlineLevel="0" collapsed="false">
      <c r="B51" s="51" t="s">
        <v>171</v>
      </c>
      <c r="C51" s="52" t="s">
        <v>173</v>
      </c>
      <c r="D51" s="13" t="s">
        <v>184</v>
      </c>
    </row>
    <row r="53" customFormat="false" ht="30" hidden="false" customHeight="true" outlineLevel="0" collapsed="false">
      <c r="B53" s="53" t="s">
        <v>185</v>
      </c>
      <c r="C53" s="53"/>
      <c r="D53" s="53"/>
      <c r="E53" s="53"/>
    </row>
    <row r="55" customFormat="false" ht="18.75" hidden="false" customHeight="true" outlineLevel="0" collapsed="false">
      <c r="B55" s="14" t="s">
        <v>186</v>
      </c>
      <c r="C55" s="8"/>
      <c r="D55" s="8"/>
      <c r="E55" s="8"/>
    </row>
    <row r="56" customFormat="false" ht="31.5" hidden="false" customHeight="true" outlineLevel="0" collapsed="false">
      <c r="B56" s="50" t="s">
        <v>187</v>
      </c>
      <c r="C56" s="50"/>
      <c r="D56" s="50"/>
      <c r="E56" s="50"/>
    </row>
    <row r="58" customFormat="false" ht="30" hidden="false" customHeight="true" outlineLevel="0" collapsed="false">
      <c r="B58" s="53" t="s">
        <v>188</v>
      </c>
      <c r="C58" s="53"/>
      <c r="D58" s="53"/>
      <c r="E58" s="53"/>
    </row>
    <row r="60" customFormat="false" ht="27.75" hidden="false" customHeight="true" outlineLevel="0" collapsed="false">
      <c r="B60" s="54" t="s">
        <v>189</v>
      </c>
      <c r="C60" s="54"/>
      <c r="D60" s="54"/>
      <c r="E60" s="54"/>
    </row>
    <row r="62" customFormat="false" ht="15" hidden="false" customHeight="true" outlineLevel="0" collapsed="false">
      <c r="B62" s="36" t="s">
        <v>190</v>
      </c>
      <c r="C62" s="36"/>
      <c r="D62" s="36"/>
      <c r="E62" s="36"/>
    </row>
    <row r="63" customFormat="false" ht="15" hidden="false" customHeight="true" outlineLevel="0" collapsed="false">
      <c r="B63" s="36" t="s">
        <v>40</v>
      </c>
      <c r="C63" s="36"/>
      <c r="D63" s="36"/>
      <c r="E63" s="36"/>
    </row>
  </sheetData>
  <sheetProtection sheet="true" password="b7e1" objects="true" scenarios="true" formatCells="false" formatColumns="false" formatRows="false" sort="false" autoFilter="false"/>
  <mergeCells count="13">
    <mergeCell ref="B9:E9"/>
    <mergeCell ref="B10:E10"/>
    <mergeCell ref="B13:E13"/>
    <mergeCell ref="B19:E19"/>
    <mergeCell ref="B37:E37"/>
    <mergeCell ref="B46:E46"/>
    <mergeCell ref="B49:E49"/>
    <mergeCell ref="B53:E53"/>
    <mergeCell ref="B56:E56"/>
    <mergeCell ref="B58:E58"/>
    <mergeCell ref="B60:E60"/>
    <mergeCell ref="B62:E62"/>
    <mergeCell ref="B63:E63"/>
  </mergeCells>
  <hyperlinks>
    <hyperlink ref="B53" r:id="rId1" display="Click this line to open the Pre-Opening System on our checkout — it opens in your browser."/>
    <hyperlink ref="B58" r:id="rId2" display="Click this line to book twenty minutes with us, free of charge."/>
  </hyperlink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Pre-Opening System (Free Edition)&amp;R&amp;8 &amp;K6b6157backofhouseco.com</oddFooter>
  </headerFooter>
  <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2026-09-17T10:54:29Z</dcterms:created>
  <dc:creator>openpyxl</dc:creator>
  <dc:description/>
  <dc:language>en-US</dc:language>
  <cp:lastModifiedBy/>
  <dcterms:modified xsi:type="dcterms:W3CDTF">2026-09-17T10:55:30Z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